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firstSheet="1" activeTab="3"/>
  </bookViews>
  <sheets>
    <sheet name="工艺流程成本分析例表－附表1" sheetId="1" r:id="rId1"/>
    <sheet name="表4－生产成本估算例表" sheetId="2" r:id="rId2"/>
    <sheet name="表5－价格估算例表" sheetId="3" r:id="rId3"/>
    <sheet name="表6－成本分析例表" sheetId="4" r:id="rId4"/>
  </sheets>
  <definedNames>
    <definedName name="_xlnm.Print_Area" localSheetId="3">'表6－成本分析例表'!$A$1:$J$28</definedName>
  </definedNames>
  <calcPr fullCalcOnLoad="1"/>
</workbook>
</file>

<file path=xl/sharedStrings.xml><?xml version="1.0" encoding="utf-8"?>
<sst xmlns="http://schemas.openxmlformats.org/spreadsheetml/2006/main" count="120" uniqueCount="113">
  <si>
    <t>价格估算例表</t>
  </si>
  <si>
    <t>20英尺货柜可装锻件的数量</t>
  </si>
  <si>
    <t>20英尺货柜-体积：26立方米/限重：17.5吨</t>
  </si>
  <si>
    <t>按体积</t>
  </si>
  <si>
    <t>按重量</t>
  </si>
  <si>
    <t>装箱体积</t>
  </si>
  <si>
    <t>可装数量（件）</t>
  </si>
  <si>
    <t>单件毛重</t>
  </si>
  <si>
    <t>客户名称</t>
  </si>
  <si>
    <t>产品描述</t>
  </si>
  <si>
    <t>到门价格</t>
  </si>
  <si>
    <r>
      <t xml:space="preserve">海外佣金
</t>
    </r>
    <r>
      <rPr>
        <b/>
        <sz val="10"/>
        <rFont val="Arial"/>
        <family val="2"/>
      </rPr>
      <t>5</t>
    </r>
    <r>
      <rPr>
        <b/>
        <sz val="10"/>
        <rFont val="宋体"/>
        <family val="0"/>
      </rPr>
      <t>％为例</t>
    </r>
  </si>
  <si>
    <r>
      <t>客户港关税、清关等费用</t>
    </r>
    <r>
      <rPr>
        <b/>
        <sz val="10"/>
        <rFont val="Times New Roman"/>
        <family val="1"/>
      </rPr>
      <t>-5</t>
    </r>
    <r>
      <rPr>
        <b/>
        <sz val="10"/>
        <rFont val="宋体"/>
        <family val="0"/>
      </rPr>
      <t>％为例</t>
    </r>
  </si>
  <si>
    <r>
      <t>CIF</t>
    </r>
    <r>
      <rPr>
        <b/>
        <sz val="10"/>
        <rFont val="宋体"/>
        <family val="0"/>
      </rPr>
      <t>价格</t>
    </r>
  </si>
  <si>
    <t>保险</t>
  </si>
  <si>
    <t>海运费</t>
  </si>
  <si>
    <t>集装箱价格</t>
  </si>
  <si>
    <t>集装箱装货数量</t>
  </si>
  <si>
    <r>
      <t>FOB</t>
    </r>
    <r>
      <rPr>
        <b/>
        <sz val="10"/>
        <rFont val="宋体"/>
        <family val="0"/>
      </rPr>
      <t>中国港价格</t>
    </r>
  </si>
  <si>
    <r>
      <t xml:space="preserve">内陆运费
</t>
    </r>
    <r>
      <rPr>
        <b/>
        <sz val="10"/>
        <rFont val="Arial"/>
        <family val="2"/>
      </rPr>
      <t>US$100/</t>
    </r>
    <r>
      <rPr>
        <b/>
        <sz val="10"/>
        <rFont val="宋体"/>
        <family val="0"/>
      </rPr>
      <t>集装箱为例</t>
    </r>
  </si>
  <si>
    <t>工厂价格
（含包装）</t>
  </si>
  <si>
    <r>
      <t xml:space="preserve">港杂费用
</t>
    </r>
    <r>
      <rPr>
        <b/>
        <sz val="10"/>
        <rFont val="Arial"/>
        <family val="2"/>
      </rPr>
      <t>US$100/</t>
    </r>
    <r>
      <rPr>
        <b/>
        <sz val="10"/>
        <rFont val="宋体"/>
        <family val="0"/>
      </rPr>
      <t>集装箱为例</t>
    </r>
  </si>
  <si>
    <t>for 20' container</t>
  </si>
  <si>
    <t>成本分析例表</t>
  </si>
  <si>
    <t>客户名称</t>
  </si>
  <si>
    <t>名品</t>
  </si>
  <si>
    <t>P/N# 1823611C2</t>
  </si>
  <si>
    <t>规格</t>
  </si>
  <si>
    <t>CASTING W/ MACHINING</t>
  </si>
  <si>
    <t>数量</t>
  </si>
  <si>
    <t>售价（美元）</t>
  </si>
  <si>
    <t>售价（人民币）</t>
  </si>
  <si>
    <t>客户付款条件</t>
  </si>
  <si>
    <t xml:space="preserve"> 60 DAYS</t>
  </si>
  <si>
    <t>采购单编号</t>
  </si>
  <si>
    <t>材质及规格</t>
  </si>
  <si>
    <t>ALUM 380</t>
  </si>
  <si>
    <t>成品重量（KG）</t>
  </si>
  <si>
    <t>成本价格（美元）</t>
  </si>
  <si>
    <t>毛利小计</t>
  </si>
  <si>
    <t>预估佣金及费用</t>
  </si>
  <si>
    <t>保险费</t>
  </si>
  <si>
    <t>运费</t>
  </si>
  <si>
    <t>预估营业费用小计</t>
  </si>
  <si>
    <t>毛利合计</t>
  </si>
  <si>
    <t>毛利率</t>
  </si>
  <si>
    <t>备注：</t>
  </si>
  <si>
    <t>汇率 :  USD1 = CNY7.9</t>
  </si>
  <si>
    <t>审核：</t>
  </si>
  <si>
    <t>财务主管：</t>
  </si>
  <si>
    <t>销售主管：</t>
  </si>
  <si>
    <t>销售员：</t>
  </si>
  <si>
    <t>製表:Kathy</t>
  </si>
  <si>
    <t>产品名称</t>
  </si>
  <si>
    <t>生产方式</t>
  </si>
  <si>
    <t>工艺流程</t>
  </si>
  <si>
    <t>锻造费用
(元/Kg)</t>
  </si>
  <si>
    <t>正火费用
(元/Kg)</t>
  </si>
  <si>
    <t>调质费用
(元/Kg)</t>
  </si>
  <si>
    <t>机加费用
(元/Kg)</t>
  </si>
  <si>
    <t>探伤费用
(元/Kg)</t>
  </si>
  <si>
    <t>备注</t>
  </si>
  <si>
    <t>工艺流程成本分析例表</t>
  </si>
  <si>
    <t>材料利用率
(％)</t>
  </si>
  <si>
    <t>表面清理
(元/Kg)</t>
  </si>
  <si>
    <t xml:space="preserve"> </t>
  </si>
  <si>
    <t>请给出工序成本水平：</t>
  </si>
  <si>
    <t xml:space="preserve">       元/公斤</t>
  </si>
  <si>
    <t>2. 正火费：</t>
  </si>
  <si>
    <t>零件号</t>
  </si>
  <si>
    <r>
      <t>图面
重量</t>
    </r>
    <r>
      <rPr>
        <b/>
        <sz val="10"/>
        <rFont val="Times New Roman"/>
        <family val="1"/>
      </rPr>
      <t xml:space="preserve"> 
</t>
    </r>
    <r>
      <rPr>
        <b/>
        <sz val="10"/>
        <rFont val="宋体"/>
        <family val="0"/>
      </rPr>
      <t>公斤</t>
    </r>
  </si>
  <si>
    <r>
      <t>毛坯
重量</t>
    </r>
    <r>
      <rPr>
        <b/>
        <sz val="10"/>
        <rFont val="Times New Roman"/>
        <family val="1"/>
      </rPr>
      <t xml:space="preserve">  
</t>
    </r>
    <r>
      <rPr>
        <b/>
        <sz val="10"/>
        <rFont val="宋体"/>
        <family val="0"/>
      </rPr>
      <t>公斤</t>
    </r>
  </si>
  <si>
    <r>
      <t>锻钢棒
下料
重量</t>
    </r>
    <r>
      <rPr>
        <b/>
        <sz val="10"/>
        <rFont val="Times New Roman"/>
        <family val="1"/>
      </rPr>
      <t xml:space="preserve"> 
</t>
    </r>
    <r>
      <rPr>
        <b/>
        <sz val="10"/>
        <rFont val="宋体"/>
        <family val="0"/>
      </rPr>
      <t>公斤</t>
    </r>
  </si>
  <si>
    <r>
      <t xml:space="preserve">下料
尺寸
</t>
    </r>
    <r>
      <rPr>
        <b/>
        <sz val="10"/>
        <rFont val="Times New Roman"/>
        <family val="1"/>
      </rPr>
      <t xml:space="preserve"> mm×mm</t>
    </r>
  </si>
  <si>
    <r>
      <t>锻钢棒单价</t>
    </r>
    <r>
      <rPr>
        <b/>
        <sz val="10"/>
        <rFont val="Times New Roman"/>
        <family val="1"/>
      </rPr>
      <t xml:space="preserve">   
</t>
    </r>
    <r>
      <rPr>
        <b/>
        <sz val="10"/>
        <rFont val="宋体"/>
        <family val="0"/>
      </rPr>
      <t>元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公斤</t>
    </r>
  </si>
  <si>
    <r>
      <t>材料
费用
小计</t>
    </r>
    <r>
      <rPr>
        <b/>
        <sz val="10"/>
        <rFont val="Times New Roman"/>
        <family val="1"/>
      </rPr>
      <t xml:space="preserve"> 
 </t>
    </r>
    <r>
      <rPr>
        <b/>
        <sz val="10"/>
        <rFont val="宋体"/>
        <family val="0"/>
      </rPr>
      <t>元</t>
    </r>
  </si>
  <si>
    <r>
      <t>※
钢锭
单价
元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公斤</t>
    </r>
  </si>
  <si>
    <r>
      <t>※
钢锭下料重量</t>
    </r>
    <r>
      <rPr>
        <b/>
        <sz val="10"/>
        <rFont val="Times New Roman"/>
        <family val="1"/>
      </rPr>
      <t xml:space="preserve">      
</t>
    </r>
    <r>
      <rPr>
        <b/>
        <sz val="10"/>
        <rFont val="宋体"/>
        <family val="0"/>
      </rPr>
      <t>公斤</t>
    </r>
  </si>
  <si>
    <r>
      <t>※
改锻为钢坯的单价</t>
    </r>
    <r>
      <rPr>
        <b/>
        <sz val="10"/>
        <rFont val="Times New Roman"/>
        <family val="1"/>
      </rPr>
      <t xml:space="preserve">   
</t>
    </r>
    <r>
      <rPr>
        <b/>
        <sz val="10"/>
        <rFont val="宋体"/>
        <family val="0"/>
      </rPr>
      <t>元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公斤</t>
    </r>
  </si>
  <si>
    <r>
      <t>※
钢坯下料重量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0"/>
      </rPr>
      <t>公斤</t>
    </r>
  </si>
  <si>
    <r>
      <t>毛坯重量</t>
    </r>
    <r>
      <rPr>
        <b/>
        <sz val="10"/>
        <rFont val="Times New Roman"/>
        <family val="1"/>
      </rPr>
      <t xml:space="preserve">  
</t>
    </r>
    <r>
      <rPr>
        <b/>
        <sz val="10"/>
        <rFont val="宋体"/>
        <family val="0"/>
      </rPr>
      <t>公斤</t>
    </r>
  </si>
  <si>
    <r>
      <t>材料
费用小计</t>
    </r>
    <r>
      <rPr>
        <b/>
        <sz val="10"/>
        <rFont val="Times New Roman"/>
        <family val="1"/>
      </rPr>
      <t xml:space="preserve"> 
 </t>
    </r>
    <r>
      <rPr>
        <b/>
        <sz val="10"/>
        <rFont val="宋体"/>
        <family val="0"/>
      </rPr>
      <t>元</t>
    </r>
  </si>
  <si>
    <r>
      <t>锻造加工费用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元</t>
    </r>
  </si>
  <si>
    <r>
      <t>正火
费用</t>
    </r>
    <r>
      <rPr>
        <b/>
        <sz val="10"/>
        <rFont val="Times New Roman"/>
        <family val="1"/>
      </rPr>
      <t xml:space="preserve">  
</t>
    </r>
    <r>
      <rPr>
        <b/>
        <sz val="10"/>
        <rFont val="宋体"/>
        <family val="0"/>
      </rPr>
      <t>元</t>
    </r>
  </si>
  <si>
    <r>
      <t>调质
费用</t>
    </r>
    <r>
      <rPr>
        <b/>
        <sz val="10"/>
        <rFont val="Times New Roman"/>
        <family val="1"/>
      </rPr>
      <t xml:space="preserve">  
</t>
    </r>
    <r>
      <rPr>
        <b/>
        <sz val="10"/>
        <rFont val="宋体"/>
        <family val="0"/>
      </rPr>
      <t>元</t>
    </r>
  </si>
  <si>
    <r>
      <t>表面清理费用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元</t>
    </r>
  </si>
  <si>
    <r>
      <t>机械加工费用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元</t>
    </r>
  </si>
  <si>
    <r>
      <t>探伤
费用</t>
    </r>
    <r>
      <rPr>
        <b/>
        <sz val="10"/>
        <rFont val="Times New Roman"/>
        <family val="1"/>
      </rPr>
      <t xml:space="preserve">   
</t>
    </r>
    <r>
      <rPr>
        <b/>
        <sz val="10"/>
        <rFont val="宋体"/>
        <family val="0"/>
      </rPr>
      <t>元</t>
    </r>
  </si>
  <si>
    <r>
      <t>包装
费用</t>
    </r>
    <r>
      <rPr>
        <b/>
        <sz val="10"/>
        <rFont val="Times New Roman"/>
        <family val="1"/>
      </rPr>
      <t xml:space="preserve">  
</t>
    </r>
    <r>
      <rPr>
        <b/>
        <sz val="10"/>
        <rFont val="宋体"/>
        <family val="0"/>
      </rPr>
      <t>元</t>
    </r>
  </si>
  <si>
    <r>
      <t>加工费小计</t>
    </r>
    <r>
      <rPr>
        <b/>
        <sz val="8.5"/>
        <rFont val="Times New Roman"/>
        <family val="1"/>
      </rPr>
      <t xml:space="preserve"> </t>
    </r>
    <r>
      <rPr>
        <b/>
        <sz val="7"/>
        <rFont val="Times New Roman"/>
        <family val="1"/>
      </rPr>
      <t xml:space="preserve"> 
</t>
    </r>
    <r>
      <rPr>
        <b/>
        <sz val="10"/>
        <rFont val="宋体"/>
        <family val="0"/>
      </rPr>
      <t>元</t>
    </r>
  </si>
  <si>
    <r>
      <t>税费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0"/>
      </rPr>
      <t>元</t>
    </r>
  </si>
  <si>
    <r>
      <t>利润</t>
    </r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0"/>
      </rPr>
      <t>元</t>
    </r>
  </si>
  <si>
    <r>
      <t>合计
单价</t>
    </r>
    <r>
      <rPr>
        <b/>
        <sz val="10"/>
        <rFont val="Times New Roman"/>
        <family val="1"/>
      </rPr>
      <t xml:space="preserve">  
</t>
    </r>
    <r>
      <rPr>
        <b/>
        <sz val="10"/>
        <rFont val="宋体"/>
        <family val="0"/>
      </rPr>
      <t>元</t>
    </r>
  </si>
  <si>
    <r>
      <t>模具
费用</t>
    </r>
    <r>
      <rPr>
        <b/>
        <sz val="10"/>
        <rFont val="Times New Roman"/>
        <family val="1"/>
      </rPr>
      <t xml:space="preserve">  
 </t>
    </r>
    <r>
      <rPr>
        <b/>
        <sz val="10"/>
        <rFont val="宋体"/>
        <family val="0"/>
      </rPr>
      <t>元</t>
    </r>
  </si>
  <si>
    <r>
      <t>模具
寿命</t>
    </r>
    <r>
      <rPr>
        <b/>
        <sz val="10"/>
        <rFont val="Times New Roman"/>
        <family val="1"/>
      </rPr>
      <t xml:space="preserve">    
</t>
    </r>
    <r>
      <rPr>
        <b/>
        <sz val="10"/>
        <rFont val="宋体"/>
        <family val="0"/>
      </rPr>
      <t>件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套</t>
    </r>
  </si>
  <si>
    <t xml:space="preserve"> </t>
  </si>
  <si>
    <t xml:space="preserve">备注：1、如果是用钢锭开坯，请给出钢锭单价：        元/吨，及材料利用率 ：          ％。       </t>
  </si>
  <si>
    <t xml:space="preserve">      2、材料费含税价，加工费不含税价。</t>
  </si>
  <si>
    <t xml:space="preserve">1. 锻造加工费：             </t>
  </si>
  <si>
    <t xml:space="preserve"> 元/公斤</t>
  </si>
  <si>
    <t>3. 调质费:</t>
  </si>
  <si>
    <t>4. 粗加工费:</t>
  </si>
  <si>
    <t>元/件</t>
  </si>
  <si>
    <r>
      <t xml:space="preserve">5.  </t>
    </r>
    <r>
      <rPr>
        <sz val="12"/>
        <rFont val="宋体"/>
        <family val="0"/>
      </rPr>
      <t>表面清理费：</t>
    </r>
  </si>
  <si>
    <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件</t>
    </r>
  </si>
  <si>
    <r>
      <t xml:space="preserve">6. </t>
    </r>
    <r>
      <rPr>
        <sz val="12"/>
        <rFont val="宋体"/>
        <family val="0"/>
      </rPr>
      <t>探伤费：</t>
    </r>
  </si>
  <si>
    <r>
      <t>7</t>
    </r>
    <r>
      <rPr>
        <sz val="12"/>
        <rFont val="宋体"/>
        <family val="0"/>
      </rPr>
      <t>. 水电气能源成本单价：</t>
    </r>
  </si>
  <si>
    <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立方米</t>
    </r>
  </si>
  <si>
    <t xml:space="preserve">         </t>
  </si>
  <si>
    <r>
      <t xml:space="preserve"> 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度</t>
    </r>
    <r>
      <rPr>
        <sz val="12"/>
        <rFont val="Times New Roman"/>
        <family val="1"/>
      </rPr>
      <t xml:space="preserve"> </t>
    </r>
  </si>
  <si>
    <r>
      <t>8.</t>
    </r>
    <r>
      <rPr>
        <sz val="12"/>
        <rFont val="宋体"/>
        <family val="0"/>
      </rPr>
      <t>人员工资：</t>
    </r>
  </si>
  <si>
    <t xml:space="preserve">        </t>
  </si>
  <si>
    <t>技术估价单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</si>
</sst>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US$&quot;#,##0.00;\-&quot;US$&quot;#,##0.00"/>
    <numFmt numFmtId="181" formatCode="0_ "/>
    <numFmt numFmtId="182" formatCode="&quot;US$&quot;#,##0.00_);[Red]\(&quot;US$&quot;#,##0.00\)"/>
    <numFmt numFmtId="183" formatCode="#,##0_);[Red]\(#,##0\)"/>
    <numFmt numFmtId="184" formatCode="_-* #,##0.00_-;\-* #,##0.00_-;_-* &quot;-&quot;??_-;_-@_-"/>
    <numFmt numFmtId="185" formatCode="&quot;NT$&quot;#,##0.00_);[Red]\(&quot;NT$&quot;#,##0.00\)"/>
    <numFmt numFmtId="186" formatCode="#,##0.00_);[Red]\(#,##0.00\)"/>
    <numFmt numFmtId="187" formatCode="0.00_);[Red]\(0.00\)"/>
  </numFmts>
  <fonts count="35">
    <font>
      <sz val="10"/>
      <name val="Arial"/>
      <family val="2"/>
    </font>
    <font>
      <sz val="9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0"/>
      <name val="Times New Roman"/>
      <family val="1"/>
    </font>
    <font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b/>
      <sz val="30"/>
      <name val="宋体"/>
      <family val="0"/>
    </font>
    <font>
      <b/>
      <sz val="28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.5"/>
      <name val="Times New Roman"/>
      <family val="1"/>
    </font>
    <font>
      <b/>
      <sz val="7"/>
      <name val="Times New Roman"/>
      <family val="1"/>
    </font>
    <font>
      <sz val="11"/>
      <name val="宋体"/>
      <family val="0"/>
    </font>
    <font>
      <sz val="9"/>
      <name val="Times New Roman"/>
      <family val="1"/>
    </font>
    <font>
      <b/>
      <i/>
      <sz val="24"/>
      <name val="Times New Roman"/>
      <family val="1"/>
    </font>
    <font>
      <b/>
      <i/>
      <sz val="22"/>
      <name val="宋体"/>
      <family val="0"/>
    </font>
    <font>
      <b/>
      <i/>
      <sz val="26"/>
      <name val="方正舒体"/>
      <family val="0"/>
    </font>
    <font>
      <b/>
      <i/>
      <sz val="20"/>
      <name val="Times New Roman"/>
      <family val="1"/>
    </font>
    <font>
      <i/>
      <sz val="8.5"/>
      <name val="宋体"/>
      <family val="0"/>
    </font>
    <font>
      <i/>
      <sz val="8.5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medium"/>
      <right>
        <color indexed="63"/>
      </right>
      <top style="thick"/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ck"/>
      <top style="double"/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thick"/>
      <top style="double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medium"/>
      <top style="medium"/>
      <bottom style="thick"/>
    </border>
    <border>
      <left style="thick"/>
      <right>
        <color indexed="63"/>
      </right>
      <top style="double"/>
      <bottom style="double"/>
    </border>
    <border>
      <left style="thick"/>
      <right style="medium"/>
      <top style="double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9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3" fillId="0" borderId="0" xfId="0" applyFont="1" applyAlignment="1">
      <alignment horizontal="centerContinuous" vertical="center"/>
    </xf>
    <xf numFmtId="180" fontId="3" fillId="0" borderId="0" xfId="0" applyNumberFormat="1" applyFont="1" applyAlignment="1">
      <alignment horizontal="centerContinuous" vertical="center"/>
    </xf>
    <xf numFmtId="180" fontId="0" fillId="0" borderId="0" xfId="0" applyNumberFormat="1" applyAlignment="1">
      <alignment/>
    </xf>
    <xf numFmtId="0" fontId="0" fillId="0" borderId="0" xfId="0" applyAlignment="1">
      <alignment horizontal="centerContinuous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Continuous" vertical="center"/>
    </xf>
    <xf numFmtId="182" fontId="0" fillId="0" borderId="1" xfId="0" applyNumberFormat="1" applyFont="1" applyFill="1" applyBorder="1" applyAlignment="1">
      <alignment horizontal="center" vertical="center" wrapText="1"/>
    </xf>
    <xf numFmtId="182" fontId="0" fillId="0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82" fontId="0" fillId="2" borderId="1" xfId="0" applyNumberFormat="1" applyFont="1" applyFill="1" applyBorder="1" applyAlignment="1">
      <alignment horizontal="center" vertical="center" wrapText="1"/>
    </xf>
    <xf numFmtId="182" fontId="0" fillId="2" borderId="2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82" fontId="0" fillId="3" borderId="1" xfId="0" applyNumberFormat="1" applyFont="1" applyFill="1" applyBorder="1" applyAlignment="1">
      <alignment horizontal="center" vertical="center" wrapText="1"/>
    </xf>
    <xf numFmtId="182" fontId="0" fillId="3" borderId="1" xfId="0" applyNumberFormat="1" applyFill="1" applyBorder="1" applyAlignment="1">
      <alignment horizontal="center" vertical="center" wrapText="1"/>
    </xf>
    <xf numFmtId="182" fontId="0" fillId="3" borderId="2" xfId="0" applyNumberFormat="1" applyFont="1" applyFill="1" applyBorder="1" applyAlignment="1">
      <alignment horizontal="center" vertical="center" wrapText="1"/>
    </xf>
    <xf numFmtId="182" fontId="0" fillId="3" borderId="2" xfId="0" applyNumberFormat="1" applyFill="1" applyBorder="1" applyAlignment="1">
      <alignment horizontal="center" vertical="center" wrapText="1"/>
    </xf>
    <xf numFmtId="182" fontId="0" fillId="4" borderId="1" xfId="0" applyNumberFormat="1" applyFont="1" applyFill="1" applyBorder="1" applyAlignment="1">
      <alignment horizontal="center" vertical="center" wrapText="1"/>
    </xf>
    <xf numFmtId="182" fontId="0" fillId="4" borderId="2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181" fontId="6" fillId="5" borderId="5" xfId="0" applyNumberFormat="1" applyFont="1" applyFill="1" applyBorder="1" applyAlignment="1">
      <alignment horizontal="center" vertical="center"/>
    </xf>
    <xf numFmtId="181" fontId="6" fillId="5" borderId="6" xfId="0" applyNumberFormat="1" applyFont="1" applyFill="1" applyBorder="1" applyAlignment="1">
      <alignment horizontal="center" vertical="center"/>
    </xf>
    <xf numFmtId="183" fontId="0" fillId="5" borderId="1" xfId="0" applyNumberFormat="1" applyFont="1" applyFill="1" applyBorder="1" applyAlignment="1">
      <alignment horizontal="center" vertical="center" wrapText="1"/>
    </xf>
    <xf numFmtId="183" fontId="0" fillId="5" borderId="2" xfId="0" applyNumberFormat="1" applyFont="1" applyFill="1" applyBorder="1" applyAlignment="1">
      <alignment horizontal="center" vertical="center" wrapText="1"/>
    </xf>
    <xf numFmtId="182" fontId="0" fillId="0" borderId="5" xfId="0" applyNumberFormat="1" applyFont="1" applyFill="1" applyBorder="1" applyAlignment="1">
      <alignment horizontal="center" vertical="center" wrapText="1"/>
    </xf>
    <xf numFmtId="182" fontId="0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180" fontId="6" fillId="0" borderId="0" xfId="0" applyNumberFormat="1" applyFont="1" applyFill="1" applyAlignment="1">
      <alignment/>
    </xf>
    <xf numFmtId="0" fontId="7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82" fontId="0" fillId="6" borderId="8" xfId="0" applyNumberFormat="1" applyFont="1" applyFill="1" applyBorder="1" applyAlignment="1">
      <alignment horizontal="center" vertical="center" wrapText="1"/>
    </xf>
    <xf numFmtId="182" fontId="0" fillId="6" borderId="1" xfId="0" applyNumberFormat="1" applyFont="1" applyFill="1" applyBorder="1" applyAlignment="1">
      <alignment horizontal="center" vertical="center" wrapText="1"/>
    </xf>
    <xf numFmtId="182" fontId="0" fillId="6" borderId="9" xfId="0" applyNumberFormat="1" applyFont="1" applyFill="1" applyBorder="1" applyAlignment="1">
      <alignment horizontal="center" vertical="center" wrapText="1"/>
    </xf>
    <xf numFmtId="182" fontId="0" fillId="6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6" borderId="7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80" fontId="5" fillId="3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86" fontId="13" fillId="0" borderId="0" xfId="18" applyNumberFormat="1" applyFont="1" applyBorder="1" applyAlignment="1">
      <alignment horizontal="center"/>
      <protection/>
    </xf>
    <xf numFmtId="186" fontId="6" fillId="0" borderId="0" xfId="18" applyNumberFormat="1" applyFont="1" applyAlignment="1">
      <alignment/>
      <protection/>
    </xf>
    <xf numFmtId="186" fontId="14" fillId="0" borderId="0" xfId="18" applyNumberFormat="1" applyFont="1" applyBorder="1" applyAlignment="1">
      <alignment horizontal="center"/>
      <protection/>
    </xf>
    <xf numFmtId="186" fontId="6" fillId="0" borderId="0" xfId="18" applyNumberFormat="1" applyFont="1" applyAlignment="1">
      <alignment horizontal="center" wrapText="1"/>
      <protection/>
    </xf>
    <xf numFmtId="186" fontId="15" fillId="0" borderId="0" xfId="18" applyNumberFormat="1" applyFont="1" applyAlignment="1">
      <alignment horizontal="center" wrapText="1"/>
      <protection/>
    </xf>
    <xf numFmtId="186" fontId="7" fillId="0" borderId="10" xfId="18" applyNumberFormat="1" applyFont="1" applyBorder="1" applyAlignment="1">
      <alignment horizontal="center" vertical="center" wrapText="1"/>
      <protection/>
    </xf>
    <xf numFmtId="186" fontId="7" fillId="0" borderId="11" xfId="18" applyNumberFormat="1" applyFont="1" applyBorder="1" applyAlignment="1">
      <alignment horizontal="center" vertical="center" wrapText="1"/>
      <protection/>
    </xf>
    <xf numFmtId="186" fontId="7" fillId="0" borderId="12" xfId="18" applyNumberFormat="1" applyFont="1" applyBorder="1" applyAlignment="1">
      <alignment horizontal="center" vertical="center"/>
      <protection/>
    </xf>
    <xf numFmtId="186" fontId="7" fillId="0" borderId="13" xfId="18" applyNumberFormat="1" applyFont="1" applyBorder="1" applyAlignment="1">
      <alignment horizontal="center" vertical="center"/>
      <protection/>
    </xf>
    <xf numFmtId="186" fontId="16" fillId="0" borderId="0" xfId="18" applyNumberFormat="1" applyFont="1" applyAlignment="1">
      <alignment horizontal="left" vertical="center"/>
      <protection/>
    </xf>
    <xf numFmtId="186" fontId="5" fillId="0" borderId="0" xfId="18" applyNumberFormat="1" applyFont="1" applyAlignment="1">
      <alignment horizontal="right" vertical="center"/>
      <protection/>
    </xf>
    <xf numFmtId="186" fontId="16" fillId="0" borderId="0" xfId="18" applyNumberFormat="1" applyFont="1" applyAlignment="1">
      <alignment horizontal="center" vertical="center"/>
      <protection/>
    </xf>
    <xf numFmtId="186" fontId="7" fillId="0" borderId="14" xfId="18" applyNumberFormat="1" applyFont="1" applyBorder="1" applyAlignment="1">
      <alignment horizontal="center" vertical="center" wrapText="1"/>
      <protection/>
    </xf>
    <xf numFmtId="186" fontId="17" fillId="0" borderId="15" xfId="18" applyNumberFormat="1" applyFont="1" applyBorder="1" applyAlignment="1">
      <alignment horizontal="center" vertical="center" wrapText="1"/>
      <protection/>
    </xf>
    <xf numFmtId="186" fontId="7" fillId="0" borderId="14" xfId="18" applyNumberFormat="1" applyFont="1" applyBorder="1" applyAlignment="1">
      <alignment horizontal="center" vertical="center"/>
      <protection/>
    </xf>
    <xf numFmtId="186" fontId="7" fillId="0" borderId="16" xfId="18" applyNumberFormat="1" applyFont="1" applyFill="1" applyBorder="1" applyAlignment="1">
      <alignment horizontal="center" vertical="center"/>
      <protection/>
    </xf>
    <xf numFmtId="186" fontId="16" fillId="0" borderId="0" xfId="18" applyNumberFormat="1" applyFont="1" applyAlignment="1">
      <alignment vertical="center"/>
      <protection/>
    </xf>
    <xf numFmtId="186" fontId="7" fillId="0" borderId="17" xfId="18" applyNumberFormat="1" applyFont="1" applyBorder="1" applyAlignment="1">
      <alignment horizontal="center" vertical="center"/>
      <protection/>
    </xf>
    <xf numFmtId="186" fontId="7" fillId="0" borderId="17" xfId="18" applyNumberFormat="1" applyFont="1" applyBorder="1" applyAlignment="1">
      <alignment horizontal="center" vertical="center" wrapText="1"/>
      <protection/>
    </xf>
    <xf numFmtId="186" fontId="17" fillId="0" borderId="18" xfId="18" applyNumberFormat="1" applyFont="1" applyBorder="1" applyAlignment="1">
      <alignment horizontal="center" vertical="center" wrapText="1"/>
      <protection/>
    </xf>
    <xf numFmtId="186" fontId="7" fillId="0" borderId="18" xfId="18" applyNumberFormat="1" applyFont="1" applyBorder="1" applyAlignment="1">
      <alignment horizontal="center" vertical="center"/>
      <protection/>
    </xf>
    <xf numFmtId="186" fontId="7" fillId="0" borderId="19" xfId="18" applyNumberFormat="1" applyFont="1" applyBorder="1" applyAlignment="1">
      <alignment horizontal="center" vertical="center"/>
      <protection/>
    </xf>
    <xf numFmtId="186" fontId="7" fillId="0" borderId="20" xfId="18" applyNumberFormat="1" applyFont="1" applyBorder="1" applyAlignment="1">
      <alignment horizontal="center" vertical="center"/>
      <protection/>
    </xf>
    <xf numFmtId="183" fontId="7" fillId="0" borderId="20" xfId="18" applyNumberFormat="1" applyFont="1" applyBorder="1" applyAlignment="1">
      <alignment horizontal="center" vertical="center" wrapText="1"/>
      <protection/>
    </xf>
    <xf numFmtId="183" fontId="17" fillId="0" borderId="21" xfId="18" applyNumberFormat="1" applyFont="1" applyBorder="1" applyAlignment="1">
      <alignment horizontal="center" vertical="center" wrapText="1"/>
      <protection/>
    </xf>
    <xf numFmtId="183" fontId="7" fillId="0" borderId="21" xfId="18" applyNumberFormat="1" applyFont="1" applyBorder="1" applyAlignment="1">
      <alignment horizontal="center" vertical="center"/>
      <protection/>
    </xf>
    <xf numFmtId="186" fontId="7" fillId="0" borderId="22" xfId="18" applyNumberFormat="1" applyFont="1" applyBorder="1" applyAlignment="1">
      <alignment horizontal="center" vertical="center"/>
      <protection/>
    </xf>
    <xf numFmtId="182" fontId="7" fillId="0" borderId="23" xfId="18" applyNumberFormat="1" applyFont="1" applyBorder="1" applyAlignment="1">
      <alignment horizontal="center" vertical="center" wrapText="1"/>
      <protection/>
    </xf>
    <xf numFmtId="182" fontId="17" fillId="0" borderId="24" xfId="25" applyNumberFormat="1" applyFont="1" applyBorder="1" applyAlignment="1">
      <alignment horizontal="center" vertical="center" wrapText="1"/>
    </xf>
    <xf numFmtId="182" fontId="7" fillId="0" borderId="24" xfId="25" applyNumberFormat="1" applyFont="1" applyBorder="1" applyAlignment="1">
      <alignment horizontal="center" vertical="center"/>
    </xf>
    <xf numFmtId="187" fontId="7" fillId="0" borderId="24" xfId="25" applyNumberFormat="1" applyFont="1" applyBorder="1" applyAlignment="1">
      <alignment horizontal="center" vertical="center"/>
    </xf>
    <xf numFmtId="187" fontId="7" fillId="0" borderId="24" xfId="25" applyNumberFormat="1" applyFont="1" applyBorder="1" applyAlignment="1">
      <alignment vertical="center"/>
    </xf>
    <xf numFmtId="187" fontId="7" fillId="0" borderId="25" xfId="25" applyNumberFormat="1" applyFont="1" applyBorder="1" applyAlignment="1">
      <alignment vertical="center"/>
    </xf>
    <xf numFmtId="187" fontId="16" fillId="0" borderId="0" xfId="25" applyNumberFormat="1" applyFont="1" applyAlignment="1">
      <alignment horizontal="left" vertical="center"/>
    </xf>
    <xf numFmtId="187" fontId="7" fillId="0" borderId="0" xfId="25" applyNumberFormat="1" applyFont="1" applyAlignment="1">
      <alignment horizontal="left" vertical="center"/>
    </xf>
    <xf numFmtId="187" fontId="5" fillId="0" borderId="0" xfId="25" applyNumberFormat="1" applyFont="1" applyBorder="1" applyAlignment="1">
      <alignment horizontal="right" vertical="center"/>
    </xf>
    <xf numFmtId="187" fontId="16" fillId="0" borderId="0" xfId="25" applyNumberFormat="1" applyFont="1" applyBorder="1" applyAlignment="1">
      <alignment vertical="center"/>
    </xf>
    <xf numFmtId="187" fontId="16" fillId="0" borderId="0" xfId="25" applyNumberFormat="1" applyFont="1" applyAlignment="1">
      <alignment vertical="center"/>
    </xf>
    <xf numFmtId="187" fontId="16" fillId="0" borderId="0" xfId="18" applyNumberFormat="1" applyFont="1" applyAlignment="1">
      <alignment vertical="center"/>
      <protection/>
    </xf>
    <xf numFmtId="185" fontId="18" fillId="0" borderId="26" xfId="18" applyNumberFormat="1" applyFont="1" applyBorder="1" applyAlignment="1">
      <alignment horizontal="center" vertical="center" wrapText="1"/>
      <protection/>
    </xf>
    <xf numFmtId="187" fontId="7" fillId="0" borderId="27" xfId="25" applyNumberFormat="1" applyFont="1" applyBorder="1" applyAlignment="1">
      <alignment horizontal="right" vertical="center"/>
    </xf>
    <xf numFmtId="187" fontId="7" fillId="0" borderId="28" xfId="25" applyNumberFormat="1" applyFont="1" applyBorder="1" applyAlignment="1">
      <alignment horizontal="right" vertical="center"/>
    </xf>
    <xf numFmtId="187" fontId="16" fillId="0" borderId="0" xfId="18" applyNumberFormat="1" applyFont="1" applyAlignment="1">
      <alignment horizontal="left" vertical="center"/>
      <protection/>
    </xf>
    <xf numFmtId="187" fontId="5" fillId="0" borderId="0" xfId="18" applyNumberFormat="1" applyFont="1" applyBorder="1" applyAlignment="1">
      <alignment horizontal="right" vertical="center"/>
      <protection/>
    </xf>
    <xf numFmtId="187" fontId="16" fillId="0" borderId="0" xfId="25" applyNumberFormat="1" applyFont="1" applyBorder="1" applyAlignment="1">
      <alignment horizontal="center" vertical="center"/>
    </xf>
    <xf numFmtId="187" fontId="16" fillId="0" borderId="0" xfId="18" applyNumberFormat="1" applyFont="1" applyBorder="1" applyAlignment="1">
      <alignment vertical="center"/>
      <protection/>
    </xf>
    <xf numFmtId="187" fontId="7" fillId="0" borderId="26" xfId="18" applyNumberFormat="1" applyFont="1" applyBorder="1" applyAlignment="1">
      <alignment horizontal="center" vertical="center" wrapText="1"/>
      <protection/>
    </xf>
    <xf numFmtId="187" fontId="7" fillId="0" borderId="27" xfId="25" applyNumberFormat="1" applyFont="1" applyBorder="1" applyAlignment="1">
      <alignment horizontal="center" vertical="center"/>
    </xf>
    <xf numFmtId="187" fontId="7" fillId="0" borderId="28" xfId="25" applyNumberFormat="1" applyFont="1" applyBorder="1" applyAlignment="1">
      <alignment horizontal="center" vertical="center"/>
    </xf>
    <xf numFmtId="187" fontId="7" fillId="0" borderId="14" xfId="18" applyNumberFormat="1" applyFont="1" applyBorder="1" applyAlignment="1">
      <alignment horizontal="center" vertical="center" wrapText="1"/>
      <protection/>
    </xf>
    <xf numFmtId="187" fontId="17" fillId="0" borderId="15" xfId="25" applyNumberFormat="1" applyFont="1" applyBorder="1" applyAlignment="1">
      <alignment horizontal="center" vertical="center" wrapText="1"/>
    </xf>
    <xf numFmtId="187" fontId="7" fillId="0" borderId="29" xfId="18" applyNumberFormat="1" applyFont="1" applyBorder="1" applyAlignment="1">
      <alignment horizontal="right" vertical="center"/>
      <protection/>
    </xf>
    <xf numFmtId="187" fontId="7" fillId="0" borderId="30" xfId="18" applyNumberFormat="1" applyFont="1" applyBorder="1" applyAlignment="1">
      <alignment horizontal="right" vertical="center"/>
      <protection/>
    </xf>
    <xf numFmtId="187" fontId="7" fillId="0" borderId="16" xfId="25" applyNumberFormat="1" applyFont="1" applyBorder="1" applyAlignment="1">
      <alignment vertical="center"/>
    </xf>
    <xf numFmtId="187" fontId="7" fillId="0" borderId="31" xfId="18" applyNumberFormat="1" applyFont="1" applyBorder="1" applyAlignment="1">
      <alignment horizontal="center" vertical="center" wrapText="1"/>
      <protection/>
    </xf>
    <xf numFmtId="187" fontId="7" fillId="0" borderId="32" xfId="25" applyNumberFormat="1" applyFont="1" applyBorder="1" applyAlignment="1">
      <alignment vertical="center"/>
    </xf>
    <xf numFmtId="187" fontId="7" fillId="0" borderId="33" xfId="25" applyNumberFormat="1" applyFont="1" applyBorder="1" applyAlignment="1">
      <alignment vertical="center"/>
    </xf>
    <xf numFmtId="187" fontId="7" fillId="0" borderId="20" xfId="18" applyNumberFormat="1" applyFont="1" applyBorder="1" applyAlignment="1">
      <alignment horizontal="center" vertical="center" wrapText="1"/>
      <protection/>
    </xf>
    <xf numFmtId="187" fontId="17" fillId="0" borderId="21" xfId="25" applyNumberFormat="1" applyFont="1" applyBorder="1" applyAlignment="1">
      <alignment horizontal="center" vertical="center" wrapText="1"/>
    </xf>
    <xf numFmtId="187" fontId="7" fillId="0" borderId="21" xfId="25" applyNumberFormat="1" applyFont="1" applyBorder="1" applyAlignment="1">
      <alignment horizontal="center" vertical="center"/>
    </xf>
    <xf numFmtId="187" fontId="7" fillId="0" borderId="21" xfId="25" applyNumberFormat="1" applyFont="1" applyBorder="1" applyAlignment="1">
      <alignment vertical="center"/>
    </xf>
    <xf numFmtId="187" fontId="7" fillId="0" borderId="34" xfId="25" applyNumberFormat="1" applyFont="1" applyBorder="1" applyAlignment="1">
      <alignment vertical="center"/>
    </xf>
    <xf numFmtId="182" fontId="17" fillId="0" borderId="23" xfId="18" applyNumberFormat="1" applyFont="1" applyBorder="1" applyAlignment="1">
      <alignment horizontal="center" vertical="center" wrapText="1"/>
      <protection/>
    </xf>
    <xf numFmtId="187" fontId="7" fillId="0" borderId="24" xfId="25" applyNumberFormat="1" applyFont="1" applyBorder="1" applyAlignment="1">
      <alignment horizontal="right" vertical="center"/>
    </xf>
    <xf numFmtId="187" fontId="7" fillId="0" borderId="25" xfId="25" applyNumberFormat="1" applyFont="1" applyBorder="1" applyAlignment="1">
      <alignment horizontal="right" vertical="center"/>
    </xf>
    <xf numFmtId="182" fontId="18" fillId="0" borderId="35" xfId="18" applyNumberFormat="1" applyFont="1" applyBorder="1" applyAlignment="1">
      <alignment horizontal="center" vertical="center"/>
      <protection/>
    </xf>
    <xf numFmtId="187" fontId="7" fillId="0" borderId="35" xfId="18" applyNumberFormat="1" applyFont="1" applyBorder="1" applyAlignment="1">
      <alignment horizontal="right" vertical="center"/>
      <protection/>
    </xf>
    <xf numFmtId="187" fontId="7" fillId="0" borderId="36" xfId="18" applyNumberFormat="1" applyFont="1" applyBorder="1" applyAlignment="1">
      <alignment horizontal="right" vertical="center"/>
      <protection/>
    </xf>
    <xf numFmtId="187" fontId="7" fillId="0" borderId="0" xfId="25" applyNumberFormat="1" applyFont="1" applyBorder="1" applyAlignment="1">
      <alignment horizontal="left" vertical="center"/>
    </xf>
    <xf numFmtId="187" fontId="7" fillId="0" borderId="37" xfId="25" applyNumberFormat="1" applyFont="1" applyBorder="1" applyAlignment="1">
      <alignment horizontal="right" vertical="center"/>
    </xf>
    <xf numFmtId="182" fontId="7" fillId="0" borderId="37" xfId="25" applyNumberFormat="1" applyFont="1" applyBorder="1" applyAlignment="1">
      <alignment horizontal="center" vertical="center" wrapText="1"/>
    </xf>
    <xf numFmtId="187" fontId="7" fillId="0" borderId="38" xfId="25" applyNumberFormat="1" applyFont="1" applyBorder="1" applyAlignment="1">
      <alignment vertical="center"/>
    </xf>
    <xf numFmtId="187" fontId="7" fillId="0" borderId="39" xfId="25" applyNumberFormat="1" applyFont="1" applyBorder="1" applyAlignment="1">
      <alignment vertical="center"/>
    </xf>
    <xf numFmtId="187" fontId="7" fillId="0" borderId="15" xfId="25" applyNumberFormat="1" applyFont="1" applyBorder="1" applyAlignment="1">
      <alignment horizontal="right" vertical="center"/>
    </xf>
    <xf numFmtId="182" fontId="17" fillId="0" borderId="15" xfId="18" applyNumberFormat="1" applyFont="1" applyBorder="1" applyAlignment="1">
      <alignment horizontal="center" vertical="center" wrapText="1"/>
      <protection/>
    </xf>
    <xf numFmtId="187" fontId="7" fillId="0" borderId="14" xfId="25" applyNumberFormat="1" applyFont="1" applyBorder="1" applyAlignment="1">
      <alignment vertical="center"/>
    </xf>
    <xf numFmtId="182" fontId="16" fillId="0" borderId="32" xfId="18" applyNumberFormat="1" applyFont="1" applyBorder="1" applyAlignment="1">
      <alignment vertical="center"/>
      <protection/>
    </xf>
    <xf numFmtId="182" fontId="7" fillId="0" borderId="14" xfId="25" applyNumberFormat="1" applyFont="1" applyBorder="1" applyAlignment="1">
      <alignment horizontal="center" vertical="center" wrapText="1"/>
    </xf>
    <xf numFmtId="182" fontId="17" fillId="0" borderId="15" xfId="25" applyNumberFormat="1" applyFont="1" applyBorder="1" applyAlignment="1">
      <alignment horizontal="center" vertical="center" wrapText="1"/>
    </xf>
    <xf numFmtId="182" fontId="7" fillId="0" borderId="15" xfId="25" applyNumberFormat="1" applyFont="1" applyBorder="1" applyAlignment="1">
      <alignment vertical="center"/>
    </xf>
    <xf numFmtId="187" fontId="7" fillId="0" borderId="32" xfId="25" applyNumberFormat="1" applyFont="1" applyBorder="1" applyAlignment="1">
      <alignment horizontal="right" vertical="center"/>
    </xf>
    <xf numFmtId="182" fontId="7" fillId="0" borderId="31" xfId="25" applyNumberFormat="1" applyFont="1" applyBorder="1" applyAlignment="1">
      <alignment horizontal="center" vertical="center" wrapText="1"/>
    </xf>
    <xf numFmtId="182" fontId="7" fillId="0" borderId="32" xfId="25" applyNumberFormat="1" applyFont="1" applyBorder="1" applyAlignment="1">
      <alignment horizontal="center" vertical="center" wrapText="1"/>
    </xf>
    <xf numFmtId="182" fontId="17" fillId="0" borderId="32" xfId="25" applyNumberFormat="1" applyFont="1" applyBorder="1" applyAlignment="1">
      <alignment horizontal="center" vertical="center" wrapText="1"/>
    </xf>
    <xf numFmtId="182" fontId="7" fillId="0" borderId="32" xfId="25" applyNumberFormat="1" applyFont="1" applyBorder="1" applyAlignment="1">
      <alignment vertical="center"/>
    </xf>
    <xf numFmtId="187" fontId="7" fillId="0" borderId="31" xfId="25" applyNumberFormat="1" applyFont="1" applyBorder="1" applyAlignment="1">
      <alignment vertical="center"/>
    </xf>
    <xf numFmtId="187" fontId="7" fillId="0" borderId="40" xfId="25" applyNumberFormat="1" applyFont="1" applyBorder="1" applyAlignment="1">
      <alignment vertical="center"/>
    </xf>
    <xf numFmtId="187" fontId="16" fillId="0" borderId="0" xfId="18" applyNumberFormat="1" applyFont="1" applyBorder="1" applyAlignment="1">
      <alignment horizontal="left" vertical="center"/>
      <protection/>
    </xf>
    <xf numFmtId="187" fontId="7" fillId="0" borderId="0" xfId="18" applyNumberFormat="1" applyFont="1" applyBorder="1" applyAlignment="1">
      <alignment horizontal="left" vertical="center"/>
      <protection/>
    </xf>
    <xf numFmtId="187" fontId="5" fillId="0" borderId="0" xfId="25" applyNumberFormat="1" applyFont="1" applyAlignment="1">
      <alignment horizontal="right" vertical="center"/>
    </xf>
    <xf numFmtId="187" fontId="7" fillId="0" borderId="18" xfId="25" applyNumberFormat="1" applyFont="1" applyBorder="1" applyAlignment="1">
      <alignment horizontal="right" vertical="center"/>
    </xf>
    <xf numFmtId="182" fontId="7" fillId="0" borderId="17" xfId="25" applyNumberFormat="1" applyFont="1" applyBorder="1" applyAlignment="1">
      <alignment horizontal="center" vertical="center" wrapText="1"/>
    </xf>
    <xf numFmtId="182" fontId="7" fillId="0" borderId="18" xfId="25" applyNumberFormat="1" applyFont="1" applyBorder="1" applyAlignment="1">
      <alignment horizontal="center" vertical="center" wrapText="1"/>
    </xf>
    <xf numFmtId="182" fontId="17" fillId="0" borderId="18" xfId="25" applyNumberFormat="1" applyFont="1" applyBorder="1" applyAlignment="1">
      <alignment horizontal="center" vertical="center" wrapText="1"/>
    </xf>
    <xf numFmtId="182" fontId="7" fillId="0" borderId="18" xfId="25" applyNumberFormat="1" applyFont="1" applyBorder="1" applyAlignment="1">
      <alignment vertical="center"/>
    </xf>
    <xf numFmtId="187" fontId="7" fillId="0" borderId="17" xfId="25" applyNumberFormat="1" applyFont="1" applyBorder="1" applyAlignment="1">
      <alignment vertical="center"/>
    </xf>
    <xf numFmtId="187" fontId="7" fillId="0" borderId="19" xfId="25" applyNumberFormat="1" applyFont="1" applyBorder="1" applyAlignment="1">
      <alignment vertical="center"/>
    </xf>
    <xf numFmtId="187" fontId="7" fillId="0" borderId="21" xfId="25" applyNumberFormat="1" applyFont="1" applyBorder="1" applyAlignment="1">
      <alignment horizontal="right" vertical="center"/>
    </xf>
    <xf numFmtId="182" fontId="7" fillId="0" borderId="20" xfId="25" applyNumberFormat="1" applyFont="1" applyBorder="1" applyAlignment="1">
      <alignment horizontal="center" vertical="center" wrapText="1"/>
    </xf>
    <xf numFmtId="182" fontId="7" fillId="0" borderId="21" xfId="25" applyNumberFormat="1" applyFont="1" applyBorder="1" applyAlignment="1">
      <alignment horizontal="center" vertical="center" wrapText="1"/>
    </xf>
    <xf numFmtId="182" fontId="17" fillId="0" borderId="21" xfId="25" applyNumberFormat="1" applyFont="1" applyBorder="1" applyAlignment="1">
      <alignment horizontal="center" vertical="center" wrapText="1"/>
    </xf>
    <xf numFmtId="182" fontId="7" fillId="0" borderId="21" xfId="25" applyNumberFormat="1" applyFont="1" applyBorder="1" applyAlignment="1">
      <alignment vertical="center"/>
    </xf>
    <xf numFmtId="187" fontId="7" fillId="0" borderId="20" xfId="25" applyNumberFormat="1" applyFont="1" applyBorder="1" applyAlignment="1">
      <alignment vertical="center"/>
    </xf>
    <xf numFmtId="187" fontId="7" fillId="0" borderId="22" xfId="25" applyNumberFormat="1" applyFont="1" applyBorder="1" applyAlignment="1">
      <alignment vertical="center"/>
    </xf>
    <xf numFmtId="187" fontId="16" fillId="0" borderId="0" xfId="25" applyNumberFormat="1" applyFont="1" applyBorder="1" applyAlignment="1">
      <alignment horizontal="left" vertical="center"/>
    </xf>
    <xf numFmtId="182" fontId="18" fillId="0" borderId="30" xfId="18" applyNumberFormat="1" applyFont="1" applyBorder="1" applyAlignment="1">
      <alignment horizontal="center" vertical="center"/>
      <protection/>
    </xf>
    <xf numFmtId="187" fontId="16" fillId="0" borderId="0" xfId="25" applyNumberFormat="1" applyFont="1" applyBorder="1" applyAlignment="1">
      <alignment horizontal="right" vertical="center"/>
    </xf>
    <xf numFmtId="187" fontId="7" fillId="0" borderId="0" xfId="25" applyNumberFormat="1" applyFont="1" applyBorder="1" applyAlignment="1">
      <alignment horizontal="right" vertical="center"/>
    </xf>
    <xf numFmtId="187" fontId="16" fillId="0" borderId="0" xfId="25" applyNumberFormat="1" applyFont="1" applyAlignment="1">
      <alignment horizontal="right" vertical="center"/>
    </xf>
    <xf numFmtId="187" fontId="16" fillId="0" borderId="0" xfId="18" applyNumberFormat="1" applyFont="1" applyAlignment="1">
      <alignment horizontal="right" vertical="center"/>
      <protection/>
    </xf>
    <xf numFmtId="182" fontId="7" fillId="0" borderId="41" xfId="25" applyNumberFormat="1" applyFont="1" applyBorder="1" applyAlignment="1">
      <alignment horizontal="center" vertical="center" wrapText="1"/>
    </xf>
    <xf numFmtId="187" fontId="7" fillId="0" borderId="41" xfId="25" applyNumberFormat="1" applyFont="1" applyBorder="1" applyAlignment="1">
      <alignment horizontal="right" vertical="center"/>
    </xf>
    <xf numFmtId="187" fontId="7" fillId="0" borderId="42" xfId="25" applyNumberFormat="1" applyFont="1" applyBorder="1" applyAlignment="1">
      <alignment horizontal="right" vertical="center"/>
    </xf>
    <xf numFmtId="187" fontId="7" fillId="0" borderId="0" xfId="25" applyNumberFormat="1" applyFont="1" applyBorder="1" applyAlignment="1">
      <alignment horizontal="center" vertical="center"/>
    </xf>
    <xf numFmtId="187" fontId="5" fillId="0" borderId="0" xfId="25" applyNumberFormat="1" applyFont="1" applyBorder="1" applyAlignment="1">
      <alignment horizontal="center" vertical="center"/>
    </xf>
    <xf numFmtId="187" fontId="5" fillId="0" borderId="0" xfId="25" applyNumberFormat="1" applyFont="1" applyAlignment="1">
      <alignment horizontal="center" vertical="center"/>
    </xf>
    <xf numFmtId="187" fontId="5" fillId="0" borderId="0" xfId="18" applyNumberFormat="1" applyFont="1" applyAlignment="1">
      <alignment horizontal="center" vertical="center"/>
      <protection/>
    </xf>
    <xf numFmtId="187" fontId="16" fillId="0" borderId="0" xfId="25" applyNumberFormat="1" applyFont="1" applyAlignment="1">
      <alignment horizontal="center" vertical="center"/>
    </xf>
    <xf numFmtId="187" fontId="16" fillId="0" borderId="0" xfId="18" applyNumberFormat="1" applyFont="1" applyAlignment="1">
      <alignment horizontal="center" vertical="center"/>
      <protection/>
    </xf>
    <xf numFmtId="10" fontId="7" fillId="0" borderId="43" xfId="18" applyNumberFormat="1" applyFont="1" applyBorder="1" applyAlignment="1">
      <alignment horizontal="center" wrapText="1"/>
      <protection/>
    </xf>
    <xf numFmtId="186" fontId="7" fillId="0" borderId="43" xfId="18" applyNumberFormat="1" applyFont="1" applyBorder="1" applyAlignment="1">
      <alignment horizontal="center"/>
      <protection/>
    </xf>
    <xf numFmtId="186" fontId="7" fillId="0" borderId="44" xfId="18" applyNumberFormat="1" applyFont="1" applyBorder="1" applyAlignment="1">
      <alignment horizontal="center"/>
      <protection/>
    </xf>
    <xf numFmtId="186" fontId="16" fillId="0" borderId="0" xfId="25" applyNumberFormat="1" applyFont="1" applyAlignment="1">
      <alignment horizontal="center"/>
    </xf>
    <xf numFmtId="186" fontId="16" fillId="0" borderId="0" xfId="25" applyNumberFormat="1" applyFont="1" applyBorder="1" applyAlignment="1">
      <alignment horizontal="center"/>
    </xf>
    <xf numFmtId="186" fontId="7" fillId="0" borderId="0" xfId="25" applyNumberFormat="1" applyFont="1" applyAlignment="1">
      <alignment horizontal="center"/>
    </xf>
    <xf numFmtId="186" fontId="16" fillId="0" borderId="0" xfId="25" applyNumberFormat="1" applyFont="1" applyAlignment="1">
      <alignment horizontal="left"/>
    </xf>
    <xf numFmtId="186" fontId="5" fillId="0" borderId="0" xfId="25" applyNumberFormat="1" applyFont="1" applyAlignment="1">
      <alignment horizontal="right"/>
    </xf>
    <xf numFmtId="186" fontId="16" fillId="0" borderId="0" xfId="18" applyNumberFormat="1" applyFont="1" applyAlignment="1">
      <alignment horizontal="center"/>
      <protection/>
    </xf>
    <xf numFmtId="186" fontId="7" fillId="0" borderId="0" xfId="18" applyNumberFormat="1" applyFont="1" applyAlignment="1">
      <alignment horizontal="right"/>
      <protection/>
    </xf>
    <xf numFmtId="186" fontId="7" fillId="0" borderId="0" xfId="18" applyNumberFormat="1" applyFont="1" applyBorder="1" applyAlignment="1">
      <alignment horizontal="right"/>
      <protection/>
    </xf>
    <xf numFmtId="186" fontId="7" fillId="0" borderId="0" xfId="18" applyNumberFormat="1" applyFont="1" applyBorder="1" applyAlignment="1">
      <alignment horizontal="center" wrapText="1"/>
      <protection/>
    </xf>
    <xf numFmtId="186" fontId="17" fillId="0" borderId="0" xfId="18" applyNumberFormat="1" applyFont="1" applyBorder="1" applyAlignment="1">
      <alignment horizontal="center" wrapText="1"/>
      <protection/>
    </xf>
    <xf numFmtId="186" fontId="7" fillId="0" borderId="0" xfId="25" applyNumberFormat="1" applyFont="1" applyBorder="1" applyAlignment="1">
      <alignment horizontal="right"/>
    </xf>
    <xf numFmtId="183" fontId="7" fillId="0" borderId="0" xfId="18" applyNumberFormat="1" applyFont="1" applyBorder="1" applyAlignment="1">
      <alignment horizontal="right"/>
      <protection/>
    </xf>
    <xf numFmtId="186" fontId="7" fillId="0" borderId="0" xfId="18" applyNumberFormat="1" applyFont="1" applyAlignment="1">
      <alignment horizontal="center"/>
      <protection/>
    </xf>
    <xf numFmtId="186" fontId="7" fillId="0" borderId="0" xfId="25" applyNumberFormat="1" applyFont="1" applyAlignment="1">
      <alignment/>
    </xf>
    <xf numFmtId="186" fontId="7" fillId="0" borderId="0" xfId="18" applyNumberFormat="1" applyFont="1" applyAlignment="1">
      <alignment horizontal="center" wrapText="1"/>
      <protection/>
    </xf>
    <xf numFmtId="186" fontId="7" fillId="0" borderId="0" xfId="25" applyNumberFormat="1" applyFont="1" applyAlignment="1">
      <alignment horizontal="center" wrapText="1"/>
    </xf>
    <xf numFmtId="186" fontId="17" fillId="0" borderId="0" xfId="18" applyNumberFormat="1" applyFont="1" applyAlignment="1">
      <alignment horizontal="center" wrapText="1"/>
      <protection/>
    </xf>
    <xf numFmtId="186" fontId="7" fillId="0" borderId="0" xfId="25" applyNumberFormat="1" applyFont="1" applyAlignment="1">
      <alignment horizontal="left"/>
    </xf>
    <xf numFmtId="186" fontId="6" fillId="0" borderId="0" xfId="18" applyNumberFormat="1" applyFont="1">
      <alignment/>
      <protection/>
    </xf>
    <xf numFmtId="0" fontId="6" fillId="0" borderId="0" xfId="16">
      <alignment vertical="center"/>
      <protection/>
    </xf>
    <xf numFmtId="0" fontId="6" fillId="0" borderId="0" xfId="16" applyAlignment="1">
      <alignment vertical="center" wrapText="1"/>
      <protection/>
    </xf>
    <xf numFmtId="0" fontId="2" fillId="0" borderId="0" xfId="16" applyFont="1" applyAlignment="1">
      <alignment horizontal="center" vertical="center"/>
      <protection/>
    </xf>
    <xf numFmtId="0" fontId="2" fillId="0" borderId="0" xfId="16" applyFont="1">
      <alignment vertical="center"/>
      <protection/>
    </xf>
    <xf numFmtId="0" fontId="19" fillId="7" borderId="7" xfId="16" applyFont="1" applyFill="1" applyBorder="1" applyAlignment="1">
      <alignment horizontal="center" vertical="center"/>
      <protection/>
    </xf>
    <xf numFmtId="0" fontId="19" fillId="7" borderId="3" xfId="16" applyFont="1" applyFill="1" applyBorder="1" applyAlignment="1">
      <alignment horizontal="center" vertical="center"/>
      <protection/>
    </xf>
    <xf numFmtId="0" fontId="19" fillId="7" borderId="3" xfId="16" applyFont="1" applyFill="1" applyBorder="1" applyAlignment="1">
      <alignment horizontal="center" vertical="center" wrapText="1"/>
      <protection/>
    </xf>
    <xf numFmtId="0" fontId="19" fillId="7" borderId="4" xfId="16" applyFont="1" applyFill="1" applyBorder="1" applyAlignment="1">
      <alignment horizontal="center" vertical="center"/>
      <protection/>
    </xf>
    <xf numFmtId="0" fontId="20" fillId="0" borderId="8" xfId="16" applyFont="1" applyBorder="1" applyAlignment="1">
      <alignment horizontal="center" vertical="center" wrapText="1"/>
      <protection/>
    </xf>
    <xf numFmtId="0" fontId="20" fillId="0" borderId="1" xfId="16" applyFont="1" applyBorder="1">
      <alignment vertical="center"/>
      <protection/>
    </xf>
    <xf numFmtId="0" fontId="20" fillId="0" borderId="1" xfId="16" applyFont="1" applyBorder="1" applyAlignment="1">
      <alignment vertical="center" wrapText="1"/>
      <protection/>
    </xf>
    <xf numFmtId="186" fontId="20" fillId="0" borderId="1" xfId="16" applyNumberFormat="1" applyFont="1" applyBorder="1" applyAlignment="1">
      <alignment horizontal="center" vertical="center"/>
      <protection/>
    </xf>
    <xf numFmtId="0" fontId="20" fillId="0" borderId="5" xfId="16" applyFont="1" applyBorder="1" applyAlignment="1">
      <alignment horizontal="left" vertical="center"/>
      <protection/>
    </xf>
    <xf numFmtId="0" fontId="20" fillId="0" borderId="9" xfId="16" applyFont="1" applyBorder="1" applyAlignment="1">
      <alignment vertical="center" wrapText="1"/>
      <protection/>
    </xf>
    <xf numFmtId="0" fontId="20" fillId="0" borderId="2" xfId="16" applyFont="1" applyBorder="1">
      <alignment vertical="center"/>
      <protection/>
    </xf>
    <xf numFmtId="0" fontId="20" fillId="0" borderId="2" xfId="16" applyFont="1" applyBorder="1" applyAlignment="1">
      <alignment vertical="center" wrapText="1"/>
      <protection/>
    </xf>
    <xf numFmtId="186" fontId="20" fillId="0" borderId="2" xfId="16" applyNumberFormat="1" applyFont="1" applyBorder="1" applyAlignment="1">
      <alignment horizontal="center" vertical="center"/>
      <protection/>
    </xf>
    <xf numFmtId="0" fontId="20" fillId="0" borderId="6" xfId="16" applyFont="1" applyBorder="1" applyAlignment="1">
      <alignment horizontal="left" vertical="center"/>
      <protection/>
    </xf>
    <xf numFmtId="0" fontId="2" fillId="0" borderId="0" xfId="17" applyFont="1" applyFill="1" applyAlignment="1">
      <alignment horizontal="centerContinuous"/>
      <protection/>
    </xf>
    <xf numFmtId="0" fontId="6" fillId="0" borderId="0" xfId="17" applyFill="1">
      <alignment/>
      <protection/>
    </xf>
    <xf numFmtId="0" fontId="7" fillId="0" borderId="0" xfId="17" applyFont="1">
      <alignment/>
      <protection/>
    </xf>
    <xf numFmtId="0" fontId="6" fillId="0" borderId="0" xfId="17">
      <alignment/>
      <protection/>
    </xf>
    <xf numFmtId="0" fontId="5" fillId="2" borderId="7" xfId="17" applyFont="1" applyFill="1" applyBorder="1" applyAlignment="1">
      <alignment horizontal="center" vertical="center" wrapText="1"/>
      <protection/>
    </xf>
    <xf numFmtId="0" fontId="5" fillId="2" borderId="3" xfId="17" applyFont="1" applyFill="1" applyBorder="1" applyAlignment="1">
      <alignment horizontal="center" vertical="center" wrapText="1"/>
      <protection/>
    </xf>
    <xf numFmtId="0" fontId="5" fillId="2" borderId="4" xfId="17" applyFont="1" applyFill="1" applyBorder="1" applyAlignment="1">
      <alignment horizontal="center" vertical="center" wrapText="1"/>
      <protection/>
    </xf>
    <xf numFmtId="0" fontId="5" fillId="0" borderId="45" xfId="17" applyFont="1" applyBorder="1" applyAlignment="1">
      <alignment horizontal="center" vertical="center" wrapText="1"/>
      <protection/>
    </xf>
    <xf numFmtId="0" fontId="20" fillId="0" borderId="0" xfId="17" applyFont="1" applyBorder="1" applyAlignment="1">
      <alignment wrapText="1"/>
      <protection/>
    </xf>
    <xf numFmtId="4" fontId="24" fillId="0" borderId="8" xfId="17" applyNumberFormat="1" applyFont="1" applyBorder="1" applyAlignment="1">
      <alignment wrapText="1"/>
      <protection/>
    </xf>
    <xf numFmtId="4" fontId="24" fillId="0" borderId="46" xfId="17" applyNumberFormat="1" applyFont="1" applyBorder="1" applyAlignment="1">
      <alignment wrapText="1"/>
      <protection/>
    </xf>
    <xf numFmtId="4" fontId="20" fillId="0" borderId="47" xfId="17" applyNumberFormat="1" applyFont="1" applyBorder="1" applyAlignment="1">
      <alignment horizontal="center"/>
      <protection/>
    </xf>
    <xf numFmtId="4" fontId="20" fillId="0" borderId="1" xfId="17" applyNumberFormat="1" applyFont="1" applyBorder="1" applyAlignment="1">
      <alignment wrapText="1"/>
      <protection/>
    </xf>
    <xf numFmtId="4" fontId="20" fillId="0" borderId="5" xfId="17" applyNumberFormat="1" applyFont="1" applyBorder="1" applyAlignment="1">
      <alignment wrapText="1"/>
      <protection/>
    </xf>
    <xf numFmtId="0" fontId="6" fillId="0" borderId="48" xfId="17" applyBorder="1" applyAlignment="1">
      <alignment wrapText="1"/>
      <protection/>
    </xf>
    <xf numFmtId="0" fontId="6" fillId="0" borderId="0" xfId="17" applyBorder="1" applyAlignment="1">
      <alignment wrapText="1"/>
      <protection/>
    </xf>
    <xf numFmtId="4" fontId="24" fillId="0" borderId="9" xfId="17" applyNumberFormat="1" applyFont="1" applyBorder="1" applyAlignment="1">
      <alignment wrapText="1"/>
      <protection/>
    </xf>
    <xf numFmtId="4" fontId="24" fillId="0" borderId="49" xfId="17" applyNumberFormat="1" applyFont="1" applyBorder="1" applyAlignment="1">
      <alignment wrapText="1"/>
      <protection/>
    </xf>
    <xf numFmtId="4" fontId="24" fillId="0" borderId="2" xfId="17" applyNumberFormat="1" applyFont="1" applyBorder="1" applyAlignment="1">
      <alignment horizontal="center"/>
      <protection/>
    </xf>
    <xf numFmtId="4" fontId="20" fillId="0" borderId="2" xfId="17" applyNumberFormat="1" applyFont="1" applyBorder="1" applyAlignment="1">
      <alignment horizontal="center"/>
      <protection/>
    </xf>
    <xf numFmtId="4" fontId="20" fillId="0" borderId="2" xfId="17" applyNumberFormat="1" applyFont="1" applyBorder="1">
      <alignment/>
      <protection/>
    </xf>
    <xf numFmtId="4" fontId="20" fillId="0" borderId="6" xfId="17" applyNumberFormat="1" applyFont="1" applyBorder="1">
      <alignment/>
      <protection/>
    </xf>
    <xf numFmtId="0" fontId="6" fillId="0" borderId="50" xfId="17" applyBorder="1">
      <alignment/>
      <protection/>
    </xf>
    <xf numFmtId="4" fontId="24" fillId="0" borderId="0" xfId="17" applyNumberFormat="1" applyFont="1" applyBorder="1" applyAlignment="1">
      <alignment wrapText="1"/>
      <protection/>
    </xf>
    <xf numFmtId="4" fontId="24" fillId="0" borderId="0" xfId="17" applyNumberFormat="1" applyFont="1" applyBorder="1" applyAlignment="1">
      <alignment horizontal="center"/>
      <protection/>
    </xf>
    <xf numFmtId="4" fontId="20" fillId="0" borderId="0" xfId="17" applyNumberFormat="1" applyFont="1" applyBorder="1" applyAlignment="1">
      <alignment horizontal="center"/>
      <protection/>
    </xf>
    <xf numFmtId="4" fontId="20" fillId="0" borderId="0" xfId="17" applyNumberFormat="1" applyFont="1" applyBorder="1">
      <alignment/>
      <protection/>
    </xf>
    <xf numFmtId="0" fontId="6" fillId="0" borderId="0" xfId="17" applyBorder="1">
      <alignment/>
      <protection/>
    </xf>
    <xf numFmtId="0" fontId="27" fillId="0" borderId="0" xfId="17" applyFont="1" applyBorder="1" applyAlignment="1">
      <alignment/>
      <protection/>
    </xf>
    <xf numFmtId="4" fontId="28" fillId="0" borderId="0" xfId="17" applyNumberFormat="1" applyFont="1">
      <alignment/>
      <protection/>
    </xf>
    <xf numFmtId="4" fontId="6" fillId="0" borderId="0" xfId="17" applyNumberFormat="1">
      <alignment/>
      <protection/>
    </xf>
    <xf numFmtId="0" fontId="23" fillId="0" borderId="0" xfId="17" applyFont="1">
      <alignment/>
      <protection/>
    </xf>
    <xf numFmtId="187" fontId="7" fillId="0" borderId="51" xfId="18" applyNumberFormat="1" applyFont="1" applyBorder="1" applyAlignment="1">
      <alignment horizontal="center" vertical="center"/>
      <protection/>
    </xf>
    <xf numFmtId="187" fontId="7" fillId="0" borderId="31" xfId="18" applyNumberFormat="1" applyFont="1" applyBorder="1" applyAlignment="1">
      <alignment horizontal="center" vertical="center"/>
      <protection/>
    </xf>
    <xf numFmtId="187" fontId="7" fillId="0" borderId="52" xfId="18" applyNumberFormat="1" applyFont="1" applyBorder="1" applyAlignment="1">
      <alignment horizontal="center" vertical="center"/>
      <protection/>
    </xf>
    <xf numFmtId="187" fontId="7" fillId="0" borderId="23" xfId="18" applyNumberFormat="1" applyFont="1" applyBorder="1" applyAlignment="1">
      <alignment horizontal="center" vertical="center"/>
      <protection/>
    </xf>
    <xf numFmtId="186" fontId="7" fillId="0" borderId="53" xfId="18" applyNumberFormat="1" applyFont="1" applyBorder="1" applyAlignment="1">
      <alignment horizontal="center" vertical="center"/>
      <protection/>
    </xf>
    <xf numFmtId="186" fontId="7" fillId="0" borderId="20" xfId="18" applyNumberFormat="1" applyFont="1" applyBorder="1" applyAlignment="1">
      <alignment horizontal="center" vertical="center"/>
      <protection/>
    </xf>
    <xf numFmtId="186" fontId="7" fillId="0" borderId="0" xfId="18" applyNumberFormat="1" applyFont="1" applyBorder="1" applyAlignment="1">
      <alignment horizontal="left" wrapText="1"/>
      <protection/>
    </xf>
    <xf numFmtId="187" fontId="7" fillId="0" borderId="54" xfId="18" applyNumberFormat="1" applyFont="1" applyBorder="1" applyAlignment="1">
      <alignment horizontal="center" vertical="center"/>
      <protection/>
    </xf>
    <xf numFmtId="187" fontId="7" fillId="0" borderId="26" xfId="18" applyNumberFormat="1" applyFont="1" applyBorder="1" applyAlignment="1">
      <alignment horizontal="center" vertical="center"/>
      <protection/>
    </xf>
    <xf numFmtId="186" fontId="7" fillId="0" borderId="55" xfId="25" applyNumberFormat="1" applyFont="1" applyBorder="1" applyAlignment="1">
      <alignment horizontal="center" vertical="center"/>
    </xf>
    <xf numFmtId="186" fontId="7" fillId="0" borderId="43" xfId="25" applyNumberFormat="1" applyFont="1" applyBorder="1" applyAlignment="1">
      <alignment horizontal="center" vertical="center"/>
    </xf>
    <xf numFmtId="187" fontId="7" fillId="0" borderId="53" xfId="18" applyNumberFormat="1" applyFont="1" applyBorder="1" applyAlignment="1">
      <alignment horizontal="center" vertical="center"/>
      <protection/>
    </xf>
    <xf numFmtId="187" fontId="7" fillId="0" borderId="20" xfId="18" applyNumberFormat="1" applyFont="1" applyBorder="1" applyAlignment="1">
      <alignment horizontal="center" vertical="center"/>
      <protection/>
    </xf>
    <xf numFmtId="187" fontId="7" fillId="0" borderId="56" xfId="18" applyNumberFormat="1" applyFont="1" applyBorder="1" applyAlignment="1">
      <alignment horizontal="center" vertical="center"/>
      <protection/>
    </xf>
    <xf numFmtId="187" fontId="7" fillId="0" borderId="35" xfId="18" applyNumberFormat="1" applyFont="1" applyBorder="1" applyAlignment="1">
      <alignment horizontal="center" vertical="center"/>
      <protection/>
    </xf>
    <xf numFmtId="187" fontId="7" fillId="0" borderId="57" xfId="18" applyNumberFormat="1" applyFont="1" applyBorder="1" applyAlignment="1">
      <alignment horizontal="center" vertical="center" textRotation="255"/>
      <protection/>
    </xf>
    <xf numFmtId="187" fontId="7" fillId="0" borderId="58" xfId="18" applyNumberFormat="1" applyFont="1" applyBorder="1" applyAlignment="1">
      <alignment horizontal="center" vertical="center" textRotation="255"/>
      <protection/>
    </xf>
    <xf numFmtId="187" fontId="7" fillId="0" borderId="59" xfId="18" applyNumberFormat="1" applyFont="1" applyBorder="1" applyAlignment="1">
      <alignment horizontal="center" vertical="center" textRotation="255"/>
      <protection/>
    </xf>
    <xf numFmtId="187" fontId="7" fillId="0" borderId="60" xfId="18" applyNumberFormat="1" applyFont="1" applyBorder="1" applyAlignment="1">
      <alignment horizontal="center" vertical="center"/>
      <protection/>
    </xf>
    <xf numFmtId="187" fontId="7" fillId="0" borderId="61" xfId="18" applyNumberFormat="1" applyFont="1" applyBorder="1" applyAlignment="1">
      <alignment horizontal="center" vertical="center"/>
      <protection/>
    </xf>
    <xf numFmtId="187" fontId="7" fillId="0" borderId="57" xfId="25" applyNumberFormat="1" applyFont="1" applyBorder="1" applyAlignment="1">
      <alignment horizontal="center" vertical="center"/>
    </xf>
    <xf numFmtId="187" fontId="7" fillId="0" borderId="41" xfId="25" applyNumberFormat="1" applyFont="1" applyBorder="1" applyAlignment="1">
      <alignment horizontal="center" vertical="center"/>
    </xf>
    <xf numFmtId="186" fontId="13" fillId="0" borderId="0" xfId="18" applyNumberFormat="1" applyFont="1" applyBorder="1" applyAlignment="1">
      <alignment horizontal="center"/>
      <protection/>
    </xf>
    <xf numFmtId="186" fontId="7" fillId="0" borderId="62" xfId="18" applyNumberFormat="1" applyFont="1" applyBorder="1" applyAlignment="1">
      <alignment horizontal="center" vertical="center"/>
      <protection/>
    </xf>
    <xf numFmtId="186" fontId="7" fillId="0" borderId="63" xfId="18" applyNumberFormat="1" applyFont="1" applyBorder="1" applyAlignment="1">
      <alignment horizontal="center" vertical="center"/>
      <protection/>
    </xf>
    <xf numFmtId="186" fontId="7" fillId="0" borderId="64" xfId="18" applyNumberFormat="1" applyFont="1" applyBorder="1" applyAlignment="1">
      <alignment horizontal="center" vertical="center"/>
      <protection/>
    </xf>
    <xf numFmtId="186" fontId="7" fillId="0" borderId="17" xfId="18" applyNumberFormat="1" applyFont="1" applyBorder="1" applyAlignment="1">
      <alignment horizontal="center" vertical="center"/>
      <protection/>
    </xf>
    <xf numFmtId="186" fontId="7" fillId="0" borderId="65" xfId="18" applyNumberFormat="1" applyFont="1" applyBorder="1" applyAlignment="1">
      <alignment horizontal="center" vertical="center"/>
      <protection/>
    </xf>
    <xf numFmtId="186" fontId="7" fillId="0" borderId="66" xfId="18" applyNumberFormat="1" applyFont="1" applyBorder="1" applyAlignment="1">
      <alignment horizontal="center" vertical="center"/>
      <protection/>
    </xf>
  </cellXfs>
  <cellStyles count="12">
    <cellStyle name="Normal" xfId="0"/>
    <cellStyle name="Percent" xfId="15"/>
    <cellStyle name="常规_cost breakdown-1 fr erzhong" xfId="16"/>
    <cellStyle name="常规_工艺流程成本分析例表" xfId="17"/>
    <cellStyle name="常规_价格分析－price analysis" xfId="18"/>
    <cellStyle name="Hyperlink" xfId="19"/>
    <cellStyle name="Followed Hyperlink" xfId="20"/>
    <cellStyle name="Currency" xfId="21"/>
    <cellStyle name="Currency [0]" xfId="22"/>
    <cellStyle name="Comma" xfId="23"/>
    <cellStyle name="Comma [0]" xfId="24"/>
    <cellStyle name="千位分隔_价格分析－price analysis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142875</xdr:rowOff>
    </xdr:from>
    <xdr:to>
      <xdr:col>8</xdr:col>
      <xdr:colOff>152400</xdr:colOff>
      <xdr:row>0</xdr:row>
      <xdr:rowOff>1200150</xdr:rowOff>
    </xdr:to>
    <xdr:sp>
      <xdr:nvSpPr>
        <xdr:cNvPr id="1" name="Rectangle 1"/>
        <xdr:cNvSpPr>
          <a:spLocks/>
        </xdr:cNvSpPr>
      </xdr:nvSpPr>
      <xdr:spPr>
        <a:xfrm>
          <a:off x="1228725" y="142875"/>
          <a:ext cx="668655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中国锻压协会富京出口企业联盟
</a:t>
          </a:r>
          <a:r>
            <a:rPr lang="en-US" cap="none" sz="1800" b="1" i="0" u="none" baseline="0"/>
            <a:t>Fukin Forging Export Group, CCMI</a:t>
          </a:r>
          <a:r>
            <a:rPr lang="en-US" cap="none" sz="1200" b="0" i="0" u="none" baseline="0"/>
            <a:t>
</a:t>
          </a:r>
          <a:r>
            <a:rPr lang="en-US" cap="none" sz="1000" b="0" i="0" u="none" baseline="0"/>
            <a:t>地址：北京西三环北路</a:t>
          </a:r>
          <a:r>
            <a:rPr lang="en-US" cap="none" sz="1000" b="0" i="0" u="none" baseline="0"/>
            <a:t>5</a:t>
          </a:r>
          <a:r>
            <a:rPr lang="en-US" cap="none" sz="1000" b="0" i="0" u="none" baseline="0"/>
            <a:t>号</a:t>
          </a:r>
          <a:r>
            <a:rPr lang="en-US" cap="none" sz="1000" b="0" i="0" u="none" baseline="0"/>
            <a:t> </a:t>
          </a:r>
          <a:r>
            <a:rPr lang="en-US" cap="none" sz="1000" b="0" i="0" u="none" baseline="0"/>
            <a:t>邮编：</a:t>
          </a:r>
          <a:r>
            <a:rPr lang="en-US" cap="none" sz="1000" b="0" i="0" u="none" baseline="0"/>
            <a:t>100089  Add: NO.5 Xisanhuan Beilu, Beijing 100089, P.R.China
</a:t>
          </a:r>
          <a:r>
            <a:rPr lang="en-US" cap="none" sz="1000" b="0" i="0" u="none" baseline="0"/>
            <a:t>电话</a:t>
          </a:r>
          <a:r>
            <a:rPr lang="en-US" cap="none" sz="1000" b="0" i="0" u="none" baseline="0"/>
            <a:t> Tel</a:t>
          </a:r>
          <a:r>
            <a:rPr lang="en-US" cap="none" sz="1000" b="0" i="0" u="none" baseline="0"/>
            <a:t>：</a:t>
          </a:r>
          <a:r>
            <a:rPr lang="en-US" cap="none" sz="1000" b="0" i="0" u="none" baseline="0"/>
            <a:t>0086 10 68465025 </a:t>
          </a:r>
          <a:r>
            <a:rPr lang="en-US" cap="none" sz="1000" b="0" i="0" u="none" baseline="0"/>
            <a:t>传真</a:t>
          </a:r>
          <a:r>
            <a:rPr lang="en-US" cap="none" sz="1000" b="0" i="0" u="none" baseline="0"/>
            <a:t> Fax: 0086 10 68465044 </a:t>
          </a:r>
          <a:r>
            <a:rPr lang="en-US" cap="none" sz="1000" b="0" i="0" u="none" baseline="0"/>
            <a:t>电子邮件</a:t>
          </a:r>
          <a:r>
            <a:rPr lang="en-US" cap="none" sz="1000" b="0" i="0" u="none" baseline="0"/>
            <a:t> Email: ccy@chinaforge.org.cn
</a:t>
          </a:r>
          <a:r>
            <a:rPr lang="en-US" cap="none" sz="1000" b="0" i="0" u="none" baseline="0"/>
            <a:t>网址</a:t>
          </a:r>
          <a:r>
            <a:rPr lang="en-US" cap="none" sz="1000" b="0" i="0" u="none" baseline="0"/>
            <a:t> Website: www.chinaforge.org.cn      www.chinaforging.org
</a:t>
          </a:r>
        </a:p>
      </xdr:txBody>
    </xdr:sp>
    <xdr:clientData/>
  </xdr:twoCellAnchor>
  <xdr:twoCellAnchor>
    <xdr:from>
      <xdr:col>2</xdr:col>
      <xdr:colOff>381000</xdr:colOff>
      <xdr:row>0</xdr:row>
      <xdr:rowOff>171450</xdr:rowOff>
    </xdr:from>
    <xdr:to>
      <xdr:col>2</xdr:col>
      <xdr:colOff>990600</xdr:colOff>
      <xdr:row>0</xdr:row>
      <xdr:rowOff>685800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1450"/>
          <a:ext cx="609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457825" y="0"/>
          <a:ext cx="5505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1" u="none" baseline="0"/>
            <a:t> </a:t>
          </a:r>
          <a:r>
            <a:rPr lang="en-US" cap="none" sz="2200" b="1" i="1" u="none" baseline="0"/>
            <a:t>中国锻压协会富京出口企业联盟</a:t>
          </a:r>
          <a:r>
            <a:rPr lang="en-US" cap="none" sz="2600" b="1" i="1" u="none" baseline="0"/>
            <a:t>
</a:t>
          </a:r>
          <a:r>
            <a:rPr lang="en-US" cap="none" sz="2000" b="1" i="1" u="none" baseline="0"/>
            <a:t>Forging Export Group-CCMI</a:t>
          </a:r>
          <a:r>
            <a:rPr lang="en-US" cap="none" sz="1200" b="0" i="0" u="none" baseline="0"/>
            <a:t>
</a:t>
          </a:r>
          <a:r>
            <a:rPr lang="en-US" cap="none" sz="850" b="0" i="1" u="none" baseline="0"/>
            <a:t>地址：北京西三环北路</a:t>
          </a:r>
          <a:r>
            <a:rPr lang="en-US" cap="none" sz="850" b="0" i="1" u="none" baseline="0"/>
            <a:t>5</a:t>
          </a:r>
          <a:r>
            <a:rPr lang="en-US" cap="none" sz="850" b="0" i="1" u="none" baseline="0"/>
            <a:t>号</a:t>
          </a:r>
          <a:r>
            <a:rPr lang="en-US" cap="none" sz="850" b="0" i="1" u="none" baseline="0"/>
            <a:t> </a:t>
          </a:r>
          <a:r>
            <a:rPr lang="en-US" cap="none" sz="850" b="0" i="1" u="none" baseline="0"/>
            <a:t>邮编：</a:t>
          </a:r>
          <a:r>
            <a:rPr lang="en-US" cap="none" sz="850" b="0" i="1" u="none" baseline="0"/>
            <a:t>100089  Add: NO.5 Xisanhuan Beilu, Beijing 100089, P.R.Chin
</a:t>
          </a:r>
          <a:r>
            <a:rPr lang="en-US" cap="none" sz="850" b="0" i="1" u="none" baseline="0"/>
            <a:t>电话</a:t>
          </a:r>
          <a:r>
            <a:rPr lang="en-US" cap="none" sz="850" b="0" i="1" u="none" baseline="0"/>
            <a:t> Tel</a:t>
          </a:r>
          <a:r>
            <a:rPr lang="en-US" cap="none" sz="850" b="0" i="1" u="none" baseline="0"/>
            <a:t>：</a:t>
          </a:r>
          <a:r>
            <a:rPr lang="en-US" cap="none" sz="850" b="0" i="1" u="none" baseline="0"/>
            <a:t>0086 10 68465025 </a:t>
          </a:r>
          <a:r>
            <a:rPr lang="en-US" cap="none" sz="850" b="0" i="1" u="none" baseline="0"/>
            <a:t>传真</a:t>
          </a:r>
          <a:r>
            <a:rPr lang="en-US" cap="none" sz="850" b="0" i="1" u="none" baseline="0"/>
            <a:t> Fax: 0086 10 68465044 </a:t>
          </a:r>
          <a:r>
            <a:rPr lang="en-US" cap="none" sz="850" b="0" i="1" u="none" baseline="0"/>
            <a:t>电子邮件</a:t>
          </a:r>
          <a:r>
            <a:rPr lang="en-US" cap="none" sz="850" b="0" i="1" u="none" baseline="0"/>
            <a:t> Email: ccy@chinaforge.org.cn
</a:t>
          </a:r>
          <a:r>
            <a:rPr lang="en-US" cap="none" sz="850" b="0" i="1" u="none" baseline="0"/>
            <a:t>网址</a:t>
          </a:r>
          <a:r>
            <a:rPr lang="en-US" cap="none" sz="850" b="0" i="1" u="none" baseline="0"/>
            <a:t> Website: www.chinaforge.org.cn      www.forgingtech.com</a:t>
          </a:r>
          <a:r>
            <a:rPr lang="en-US" cap="none" sz="1200" b="0" i="0" u="none" baseline="0"/>
            <a:t>
</a:t>
          </a:r>
        </a:p>
      </xdr:txBody>
    </xdr:sp>
    <xdr:clientData/>
  </xdr:twoCellAnchor>
  <xdr:twoCellAnchor>
    <xdr:from>
      <xdr:col>10</xdr:col>
      <xdr:colOff>142875</xdr:colOff>
      <xdr:row>0</xdr:row>
      <xdr:rowOff>0</xdr:rowOff>
    </xdr:from>
    <xdr:to>
      <xdr:col>11</xdr:col>
      <xdr:colOff>409575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638175</xdr:colOff>
      <xdr:row>14</xdr:row>
      <xdr:rowOff>0</xdr:rowOff>
    </xdr:from>
    <xdr:to>
      <xdr:col>4</xdr:col>
      <xdr:colOff>571500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2876550" y="41529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13</xdr:row>
      <xdr:rowOff>238125</xdr:rowOff>
    </xdr:from>
    <xdr:to>
      <xdr:col>3</xdr:col>
      <xdr:colOff>133350</xdr:colOff>
      <xdr:row>13</xdr:row>
      <xdr:rowOff>238125</xdr:rowOff>
    </xdr:to>
    <xdr:sp>
      <xdr:nvSpPr>
        <xdr:cNvPr id="4" name="Line 4"/>
        <xdr:cNvSpPr>
          <a:spLocks/>
        </xdr:cNvSpPr>
      </xdr:nvSpPr>
      <xdr:spPr>
        <a:xfrm>
          <a:off x="2238375" y="4057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18</xdr:row>
      <xdr:rowOff>0</xdr:rowOff>
    </xdr:from>
    <xdr:to>
      <xdr:col>3</xdr:col>
      <xdr:colOff>533400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143000" y="541020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28575</xdr:rowOff>
    </xdr:from>
    <xdr:to>
      <xdr:col>4</xdr:col>
      <xdr:colOff>19050</xdr:colOff>
      <xdr:row>19</xdr:row>
      <xdr:rowOff>28575</xdr:rowOff>
    </xdr:to>
    <xdr:sp>
      <xdr:nvSpPr>
        <xdr:cNvPr id="6" name="Line 6"/>
        <xdr:cNvSpPr>
          <a:spLocks/>
        </xdr:cNvSpPr>
      </xdr:nvSpPr>
      <xdr:spPr>
        <a:xfrm>
          <a:off x="800100" y="585787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14</xdr:row>
      <xdr:rowOff>0</xdr:rowOff>
    </xdr:from>
    <xdr:to>
      <xdr:col>13</xdr:col>
      <xdr:colOff>485775</xdr:colOff>
      <xdr:row>14</xdr:row>
      <xdr:rowOff>0</xdr:rowOff>
    </xdr:to>
    <xdr:sp>
      <xdr:nvSpPr>
        <xdr:cNvPr id="7" name="Line 7"/>
        <xdr:cNvSpPr>
          <a:spLocks/>
        </xdr:cNvSpPr>
      </xdr:nvSpPr>
      <xdr:spPr>
        <a:xfrm>
          <a:off x="4981575" y="41529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20</xdr:row>
      <xdr:rowOff>9525</xdr:rowOff>
    </xdr:from>
    <xdr:to>
      <xdr:col>4</xdr:col>
      <xdr:colOff>0</xdr:colOff>
      <xdr:row>20</xdr:row>
      <xdr:rowOff>9525</xdr:rowOff>
    </xdr:to>
    <xdr:sp>
      <xdr:nvSpPr>
        <xdr:cNvPr id="8" name="Line 8"/>
        <xdr:cNvSpPr>
          <a:spLocks/>
        </xdr:cNvSpPr>
      </xdr:nvSpPr>
      <xdr:spPr>
        <a:xfrm>
          <a:off x="933450" y="6257925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21</xdr:row>
      <xdr:rowOff>0</xdr:rowOff>
    </xdr:from>
    <xdr:to>
      <xdr:col>4</xdr:col>
      <xdr:colOff>9525</xdr:colOff>
      <xdr:row>21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962025" y="66675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23</xdr:row>
      <xdr:rowOff>447675</xdr:rowOff>
    </xdr:from>
    <xdr:to>
      <xdr:col>3</xdr:col>
      <xdr:colOff>76200</xdr:colOff>
      <xdr:row>23</xdr:row>
      <xdr:rowOff>447675</xdr:rowOff>
    </xdr:to>
    <xdr:sp>
      <xdr:nvSpPr>
        <xdr:cNvPr id="10" name="Line 10"/>
        <xdr:cNvSpPr>
          <a:spLocks/>
        </xdr:cNvSpPr>
      </xdr:nvSpPr>
      <xdr:spPr>
        <a:xfrm>
          <a:off x="1590675" y="7953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24</xdr:row>
      <xdr:rowOff>0</xdr:rowOff>
    </xdr:from>
    <xdr:to>
      <xdr:col>4</xdr:col>
      <xdr:colOff>790575</xdr:colOff>
      <xdr:row>24</xdr:row>
      <xdr:rowOff>0</xdr:rowOff>
    </xdr:to>
    <xdr:sp>
      <xdr:nvSpPr>
        <xdr:cNvPr id="11" name="Line 11"/>
        <xdr:cNvSpPr>
          <a:spLocks/>
        </xdr:cNvSpPr>
      </xdr:nvSpPr>
      <xdr:spPr>
        <a:xfrm>
          <a:off x="2952750" y="79629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22</xdr:row>
      <xdr:rowOff>9525</xdr:rowOff>
    </xdr:from>
    <xdr:to>
      <xdr:col>3</xdr:col>
      <xdr:colOff>723900</xdr:colOff>
      <xdr:row>22</xdr:row>
      <xdr:rowOff>9525</xdr:rowOff>
    </xdr:to>
    <xdr:sp>
      <xdr:nvSpPr>
        <xdr:cNvPr id="12" name="Line 12"/>
        <xdr:cNvSpPr>
          <a:spLocks/>
        </xdr:cNvSpPr>
      </xdr:nvSpPr>
      <xdr:spPr>
        <a:xfrm>
          <a:off x="1143000" y="70961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23</xdr:row>
      <xdr:rowOff>9525</xdr:rowOff>
    </xdr:from>
    <xdr:to>
      <xdr:col>4</xdr:col>
      <xdr:colOff>0</xdr:colOff>
      <xdr:row>23</xdr:row>
      <xdr:rowOff>9525</xdr:rowOff>
    </xdr:to>
    <xdr:sp>
      <xdr:nvSpPr>
        <xdr:cNvPr id="13" name="Line 13"/>
        <xdr:cNvSpPr>
          <a:spLocks/>
        </xdr:cNvSpPr>
      </xdr:nvSpPr>
      <xdr:spPr>
        <a:xfrm>
          <a:off x="800100" y="75152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0</xdr:row>
      <xdr:rowOff>0</xdr:rowOff>
    </xdr:from>
    <xdr:to>
      <xdr:col>20</xdr:col>
      <xdr:colOff>114300</xdr:colOff>
      <xdr:row>6</xdr:row>
      <xdr:rowOff>19050</xdr:rowOff>
    </xdr:to>
    <xdr:sp>
      <xdr:nvSpPr>
        <xdr:cNvPr id="14" name="Rectangle 14"/>
        <xdr:cNvSpPr>
          <a:spLocks/>
        </xdr:cNvSpPr>
      </xdr:nvSpPr>
      <xdr:spPr>
        <a:xfrm>
          <a:off x="2543175" y="0"/>
          <a:ext cx="69627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COMPANY INFORMATION</a:t>
          </a:r>
        </a:p>
      </xdr:txBody>
    </xdr:sp>
    <xdr:clientData/>
  </xdr:twoCellAnchor>
  <xdr:twoCellAnchor>
    <xdr:from>
      <xdr:col>1</xdr:col>
      <xdr:colOff>371475</xdr:colOff>
      <xdr:row>24</xdr:row>
      <xdr:rowOff>447675</xdr:rowOff>
    </xdr:from>
    <xdr:to>
      <xdr:col>2</xdr:col>
      <xdr:colOff>266700</xdr:colOff>
      <xdr:row>24</xdr:row>
      <xdr:rowOff>447675</xdr:rowOff>
    </xdr:to>
    <xdr:sp>
      <xdr:nvSpPr>
        <xdr:cNvPr id="15" name="Line 16"/>
        <xdr:cNvSpPr>
          <a:spLocks/>
        </xdr:cNvSpPr>
      </xdr:nvSpPr>
      <xdr:spPr>
        <a:xfrm>
          <a:off x="914400" y="8429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E4" sqref="E4"/>
    </sheetView>
  </sheetViews>
  <sheetFormatPr defaultColWidth="9.140625" defaultRowHeight="12.75"/>
  <cols>
    <col min="1" max="1" width="12.7109375" style="187" customWidth="1"/>
    <col min="2" max="2" width="10.57421875" style="187" customWidth="1"/>
    <col min="3" max="3" width="38.57421875" style="187" customWidth="1"/>
    <col min="4" max="4" width="13.421875" style="187" customWidth="1"/>
    <col min="5" max="10" width="10.28125" style="187" customWidth="1"/>
    <col min="11" max="11" width="8.140625" style="187" customWidth="1"/>
    <col min="12" max="16384" width="10.28125" style="187" customWidth="1"/>
  </cols>
  <sheetData>
    <row r="1" ht="95.25" customHeight="1">
      <c r="B1" s="188"/>
    </row>
    <row r="2" spans="4:7" ht="41.25" customHeight="1" thickBot="1">
      <c r="D2" s="189" t="s">
        <v>62</v>
      </c>
      <c r="E2" s="190"/>
      <c r="F2" s="190"/>
      <c r="G2" s="190"/>
    </row>
    <row r="3" spans="1:11" ht="43.5" customHeight="1" thickTop="1">
      <c r="A3" s="191" t="s">
        <v>53</v>
      </c>
      <c r="B3" s="192" t="s">
        <v>54</v>
      </c>
      <c r="C3" s="192" t="s">
        <v>55</v>
      </c>
      <c r="D3" s="193" t="s">
        <v>63</v>
      </c>
      <c r="E3" s="193" t="s">
        <v>56</v>
      </c>
      <c r="F3" s="193" t="s">
        <v>57</v>
      </c>
      <c r="G3" s="193" t="s">
        <v>58</v>
      </c>
      <c r="H3" s="193" t="s">
        <v>64</v>
      </c>
      <c r="I3" s="193" t="s">
        <v>59</v>
      </c>
      <c r="J3" s="193" t="s">
        <v>60</v>
      </c>
      <c r="K3" s="194" t="s">
        <v>61</v>
      </c>
    </row>
    <row r="4" spans="1:11" ht="176.25" customHeight="1">
      <c r="A4" s="195"/>
      <c r="B4" s="196"/>
      <c r="C4" s="197"/>
      <c r="D4" s="198"/>
      <c r="E4" s="198"/>
      <c r="F4" s="198"/>
      <c r="G4" s="198"/>
      <c r="H4" s="198"/>
      <c r="I4" s="198"/>
      <c r="J4" s="198"/>
      <c r="K4" s="199"/>
    </row>
    <row r="5" spans="1:11" ht="171" customHeight="1" thickBot="1">
      <c r="A5" s="200"/>
      <c r="B5" s="201"/>
      <c r="C5" s="202"/>
      <c r="D5" s="203"/>
      <c r="E5" s="203"/>
      <c r="F5" s="203"/>
      <c r="G5" s="203"/>
      <c r="H5" s="203"/>
      <c r="I5" s="203"/>
      <c r="J5" s="203"/>
      <c r="K5" s="204"/>
    </row>
    <row r="6" ht="9.75" customHeight="1" thickTop="1"/>
  </sheetData>
  <printOptions/>
  <pageMargins left="0.25" right="0.19" top="0.17" bottom="0.19" header="0.17" footer="0.19"/>
  <pageSetup horizontalDpi="600" verticalDpi="600" orientation="landscape" paperSize="9" r:id="rId2"/>
  <headerFooter alignWithMargins="0">
    <oddFooter>&amp;L&amp;"Times New Roman,常规"&amp;10&amp;A&amp;C&amp;"Times New Roman,常规"&amp;10&amp;P&amp;R&amp;"Times New Roman,常规"&amp;10&amp;D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AB27"/>
  <sheetViews>
    <sheetView zoomScale="75" zoomScaleNormal="75" workbookViewId="0" topLeftCell="A16">
      <selection activeCell="N22" sqref="N22"/>
    </sheetView>
  </sheetViews>
  <sheetFormatPr defaultColWidth="9.140625" defaultRowHeight="12.75"/>
  <cols>
    <col min="1" max="1" width="8.140625" style="208" customWidth="1"/>
    <col min="2" max="2" width="14.57421875" style="208" customWidth="1"/>
    <col min="3" max="4" width="10.8515625" style="208" customWidth="1"/>
    <col min="5" max="5" width="11.8515625" style="208" customWidth="1"/>
    <col min="6" max="6" width="12.00390625" style="208" customWidth="1"/>
    <col min="7" max="7" width="13.57421875" style="208" customWidth="1"/>
    <col min="8" max="9" width="7.57421875" style="208" hidden="1" customWidth="1"/>
    <col min="10" max="10" width="8.421875" style="208" hidden="1" customWidth="1"/>
    <col min="11" max="12" width="7.57421875" style="208" hidden="1" customWidth="1"/>
    <col min="13" max="13" width="8.421875" style="208" hidden="1" customWidth="1"/>
    <col min="14" max="15" width="8.8515625" style="208" customWidth="1"/>
    <col min="16" max="16" width="9.00390625" style="208" customWidth="1"/>
    <col min="17" max="17" width="7.57421875" style="208" customWidth="1"/>
    <col min="18" max="18" width="9.57421875" style="208" customWidth="1"/>
    <col min="19" max="20" width="7.57421875" style="208" customWidth="1"/>
    <col min="21" max="21" width="9.28125" style="208" customWidth="1"/>
    <col min="22" max="22" width="6.8515625" style="208" customWidth="1"/>
    <col min="23" max="23" width="7.421875" style="208" customWidth="1"/>
    <col min="24" max="24" width="10.421875" style="208" customWidth="1"/>
    <col min="25" max="25" width="8.421875" style="208" customWidth="1"/>
    <col min="26" max="26" width="8.8515625" style="208" hidden="1" customWidth="1"/>
    <col min="27" max="27" width="0" style="208" hidden="1" customWidth="1"/>
    <col min="28" max="28" width="13.28125" style="208" bestFit="1" customWidth="1"/>
    <col min="29" max="16384" width="10.28125" style="208" customWidth="1"/>
  </cols>
  <sheetData>
    <row r="8" spans="1:26" s="206" customFormat="1" ht="22.5" customHeight="1">
      <c r="A8" s="205" t="s">
        <v>112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</row>
    <row r="9" spans="1:9" ht="18.75" customHeight="1" thickBot="1">
      <c r="A9" s="207"/>
      <c r="B9" s="207"/>
      <c r="C9" s="207"/>
      <c r="D9" s="207"/>
      <c r="E9" s="207"/>
      <c r="F9" s="207"/>
      <c r="G9" s="207"/>
      <c r="H9" s="207"/>
      <c r="I9" s="207"/>
    </row>
    <row r="10" spans="1:26" s="213" customFormat="1" ht="54.75" customHeight="1" thickTop="1">
      <c r="A10" s="209" t="s">
        <v>69</v>
      </c>
      <c r="B10" s="210" t="s">
        <v>70</v>
      </c>
      <c r="C10" s="210" t="s">
        <v>71</v>
      </c>
      <c r="D10" s="210" t="s">
        <v>72</v>
      </c>
      <c r="E10" s="210" t="s">
        <v>73</v>
      </c>
      <c r="F10" s="210" t="s">
        <v>74</v>
      </c>
      <c r="G10" s="210" t="s">
        <v>75</v>
      </c>
      <c r="H10" s="210" t="s">
        <v>76</v>
      </c>
      <c r="I10" s="210" t="s">
        <v>77</v>
      </c>
      <c r="J10" s="210" t="s">
        <v>78</v>
      </c>
      <c r="K10" s="210" t="s">
        <v>79</v>
      </c>
      <c r="L10" s="210" t="s">
        <v>80</v>
      </c>
      <c r="M10" s="210" t="s">
        <v>81</v>
      </c>
      <c r="N10" s="210" t="s">
        <v>82</v>
      </c>
      <c r="O10" s="210" t="s">
        <v>83</v>
      </c>
      <c r="P10" s="210" t="s">
        <v>84</v>
      </c>
      <c r="Q10" s="210" t="s">
        <v>85</v>
      </c>
      <c r="R10" s="210" t="s">
        <v>86</v>
      </c>
      <c r="S10" s="210" t="s">
        <v>87</v>
      </c>
      <c r="T10" s="210" t="s">
        <v>88</v>
      </c>
      <c r="U10" s="210" t="s">
        <v>89</v>
      </c>
      <c r="V10" s="210" t="s">
        <v>90</v>
      </c>
      <c r="W10" s="210" t="s">
        <v>91</v>
      </c>
      <c r="X10" s="210" t="s">
        <v>92</v>
      </c>
      <c r="Y10" s="211" t="s">
        <v>93</v>
      </c>
      <c r="Z10" s="212" t="s">
        <v>94</v>
      </c>
    </row>
    <row r="11" spans="1:26" s="220" customFormat="1" ht="42" customHeight="1">
      <c r="A11" s="214"/>
      <c r="B11" s="215"/>
      <c r="C11" s="216"/>
      <c r="D11" s="215"/>
      <c r="E11" s="215"/>
      <c r="F11" s="215"/>
      <c r="G11" s="215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8"/>
      <c r="Z11" s="219"/>
    </row>
    <row r="12" spans="1:26" ht="42" customHeight="1" thickBot="1">
      <c r="A12" s="221"/>
      <c r="B12" s="222"/>
      <c r="C12" s="223" t="s">
        <v>95</v>
      </c>
      <c r="D12" s="222"/>
      <c r="E12" s="222"/>
      <c r="F12" s="222"/>
      <c r="G12" s="224"/>
      <c r="H12" s="225"/>
      <c r="I12" s="225"/>
      <c r="J12" s="225"/>
      <c r="K12" s="225"/>
      <c r="L12" s="224">
        <v>760</v>
      </c>
      <c r="M12" s="224">
        <v>6970</v>
      </c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6"/>
      <c r="Z12" s="227"/>
    </row>
    <row r="13" spans="1:26" ht="30" customHeight="1" thickTop="1">
      <c r="A13" s="228"/>
      <c r="B13" s="228"/>
      <c r="C13" s="229"/>
      <c r="D13" s="228"/>
      <c r="E13" s="228"/>
      <c r="F13" s="228"/>
      <c r="G13" s="230"/>
      <c r="H13" s="231"/>
      <c r="I13" s="231"/>
      <c r="J13" s="231"/>
      <c r="K13" s="231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1"/>
      <c r="Z13" s="232"/>
    </row>
    <row r="14" spans="1:28" ht="26.25" customHeight="1">
      <c r="A14" s="233" t="s">
        <v>96</v>
      </c>
      <c r="B14" s="233"/>
      <c r="C14" s="233"/>
      <c r="D14" s="233"/>
      <c r="E14" s="233"/>
      <c r="F14" s="233"/>
      <c r="G14" s="233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08" t="s">
        <v>65</v>
      </c>
      <c r="X14" s="208" t="s">
        <v>95</v>
      </c>
      <c r="Y14" s="234"/>
      <c r="AB14" s="235"/>
    </row>
    <row r="15" spans="1:25" ht="26.25" customHeight="1">
      <c r="A15" s="233" t="s">
        <v>97</v>
      </c>
      <c r="B15" s="233"/>
      <c r="C15" s="233"/>
      <c r="D15" s="233"/>
      <c r="E15" s="233"/>
      <c r="F15" s="233"/>
      <c r="G15" s="233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Y15" s="236"/>
    </row>
    <row r="16" spans="1:25" ht="19.5" customHeight="1">
      <c r="A16" s="233"/>
      <c r="B16" s="233"/>
      <c r="C16" s="233"/>
      <c r="D16" s="233"/>
      <c r="E16" s="233"/>
      <c r="F16" s="233"/>
      <c r="G16" s="233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Y16" s="236"/>
    </row>
    <row r="17" ht="20.25" customHeight="1">
      <c r="A17" s="208" t="s">
        <v>66</v>
      </c>
    </row>
    <row r="18" spans="1:4" ht="33" customHeight="1">
      <c r="A18" s="208" t="s">
        <v>98</v>
      </c>
      <c r="D18" s="208" t="s">
        <v>67</v>
      </c>
    </row>
    <row r="19" spans="1:5" ht="33" customHeight="1">
      <c r="A19" s="208" t="s">
        <v>68</v>
      </c>
      <c r="E19" s="208" t="s">
        <v>99</v>
      </c>
    </row>
    <row r="20" spans="1:4" ht="33" customHeight="1">
      <c r="A20" s="208" t="s">
        <v>100</v>
      </c>
      <c r="C20" s="236" t="s">
        <v>95</v>
      </c>
      <c r="D20" s="208" t="s">
        <v>67</v>
      </c>
    </row>
    <row r="21" spans="1:5" ht="33" customHeight="1">
      <c r="A21" s="208" t="s">
        <v>101</v>
      </c>
      <c r="C21" s="236" t="s">
        <v>95</v>
      </c>
      <c r="E21" s="208" t="s">
        <v>102</v>
      </c>
    </row>
    <row r="22" spans="1:5" ht="33" customHeight="1">
      <c r="A22" s="236" t="s">
        <v>103</v>
      </c>
      <c r="E22" s="208" t="s">
        <v>104</v>
      </c>
    </row>
    <row r="23" spans="1:5" ht="33" customHeight="1">
      <c r="A23" s="236" t="s">
        <v>105</v>
      </c>
      <c r="E23" s="208" t="s">
        <v>104</v>
      </c>
    </row>
    <row r="24" spans="1:6" ht="36" customHeight="1">
      <c r="A24" s="236" t="s">
        <v>106</v>
      </c>
      <c r="D24" s="208" t="s">
        <v>107</v>
      </c>
      <c r="E24" s="236" t="s">
        <v>108</v>
      </c>
      <c r="F24" s="236" t="s">
        <v>109</v>
      </c>
    </row>
    <row r="25" spans="1:5" ht="36" customHeight="1">
      <c r="A25" s="236" t="s">
        <v>110</v>
      </c>
      <c r="D25" s="236"/>
      <c r="E25" s="236" t="s">
        <v>111</v>
      </c>
    </row>
    <row r="26" ht="21" customHeight="1">
      <c r="E26" s="236" t="s">
        <v>111</v>
      </c>
    </row>
    <row r="27" ht="21" customHeight="1">
      <c r="A27" s="236"/>
    </row>
  </sheetData>
  <printOptions/>
  <pageMargins left="0.15" right="0.15" top="0" bottom="0.1968503937007874" header="0" footer="0.1968503937007874"/>
  <pageSetup horizontalDpi="600" verticalDpi="600" orientation="landscape" paperSize="9" scale="80" r:id="rId2"/>
  <headerFooter alignWithMargins="0">
    <oddFooter>&amp;L&amp;"Times New Roman,常规"&amp;10&amp;A&amp;C&amp;"Times New Roman,常规"&amp;10&amp;P&amp;R&amp;"Times New Roman,常规"&amp;10&amp;D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="75" zoomScaleNormal="75" workbookViewId="0" topLeftCell="A1">
      <selection activeCell="F15" sqref="F15"/>
    </sheetView>
  </sheetViews>
  <sheetFormatPr defaultColWidth="9.140625" defaultRowHeight="12.75"/>
  <cols>
    <col min="1" max="1" width="12.140625" style="0" customWidth="1"/>
    <col min="2" max="2" width="18.421875" style="0" customWidth="1"/>
    <col min="3" max="3" width="15.57421875" style="0" customWidth="1"/>
    <col min="4" max="4" width="13.00390625" style="0" customWidth="1"/>
    <col min="5" max="5" width="21.28125" style="0" customWidth="1"/>
    <col min="6" max="6" width="13.00390625" style="0" customWidth="1"/>
    <col min="7" max="7" width="10.28125" style="0" customWidth="1"/>
    <col min="8" max="8" width="12.28125" style="3" customWidth="1"/>
    <col min="9" max="9" width="15.57421875" style="0" customWidth="1"/>
    <col min="10" max="10" width="12.140625" style="0" customWidth="1"/>
    <col min="11" max="12" width="15.8515625" style="0" customWidth="1"/>
    <col min="13" max="13" width="20.140625" style="0" customWidth="1"/>
    <col min="14" max="14" width="15.00390625" style="0" customWidth="1"/>
  </cols>
  <sheetData>
    <row r="1" spans="1:14" ht="34.5" customHeight="1">
      <c r="A1" s="4"/>
      <c r="B1" s="6" t="s">
        <v>0</v>
      </c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</row>
    <row r="2" spans="1:14" ht="17.25" customHeight="1" thickBot="1">
      <c r="A2" t="s">
        <v>22</v>
      </c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</row>
    <row r="3" spans="1:14" s="37" customFormat="1" ht="37.5" thickTop="1">
      <c r="A3" s="38" t="s">
        <v>8</v>
      </c>
      <c r="B3" s="39" t="s">
        <v>9</v>
      </c>
      <c r="C3" s="40" t="s">
        <v>10</v>
      </c>
      <c r="D3" s="40" t="s">
        <v>11</v>
      </c>
      <c r="E3" s="40" t="s">
        <v>12</v>
      </c>
      <c r="F3" s="12" t="s">
        <v>13</v>
      </c>
      <c r="G3" s="41" t="s">
        <v>14</v>
      </c>
      <c r="H3" s="41" t="s">
        <v>15</v>
      </c>
      <c r="I3" s="42" t="s">
        <v>16</v>
      </c>
      <c r="J3" s="43" t="s">
        <v>17</v>
      </c>
      <c r="K3" s="9" t="s">
        <v>18</v>
      </c>
      <c r="L3" s="44" t="s">
        <v>21</v>
      </c>
      <c r="M3" s="44" t="s">
        <v>19</v>
      </c>
      <c r="N3" s="45" t="s">
        <v>20</v>
      </c>
    </row>
    <row r="4" spans="1:14" ht="43.5" customHeight="1">
      <c r="A4" s="33"/>
      <c r="B4" s="34"/>
      <c r="C4" s="17" t="e">
        <f aca="true" t="shared" si="0" ref="C4:C9">D4+E4+F4</f>
        <v>#DIV/0!</v>
      </c>
      <c r="D4" s="17" t="e">
        <f aca="true" t="shared" si="1" ref="D4:D9">F4*5%</f>
        <v>#DIV/0!</v>
      </c>
      <c r="E4" s="17" t="e">
        <f aca="true" t="shared" si="2" ref="E4:E9">F4*5%</f>
        <v>#DIV/0!</v>
      </c>
      <c r="F4" s="13" t="e">
        <f aca="true" t="shared" si="3" ref="F4:F9">G4+H4</f>
        <v>#DIV/0!</v>
      </c>
      <c r="G4" s="13">
        <f aca="true" t="shared" si="4" ref="G4:G9">N4*1.1*0.3%</f>
        <v>0</v>
      </c>
      <c r="H4" s="14" t="e">
        <f aca="true" t="shared" si="5" ref="H4:H9">I4/(17500/J4)</f>
        <v>#DIV/0!</v>
      </c>
      <c r="I4" s="7"/>
      <c r="J4" s="22" t="e">
        <f aca="true" t="shared" si="6" ref="J4:J9">IF(B15&gt;E15,E15,B15)</f>
        <v>#DIV/0!</v>
      </c>
      <c r="K4" s="10" t="e">
        <f aca="true" t="shared" si="7" ref="K4:K9">L4+M4+N4</f>
        <v>#DIV/0!</v>
      </c>
      <c r="L4" s="10" t="e">
        <f aca="true" t="shared" si="8" ref="L4:L9">100/J4</f>
        <v>#DIV/0!</v>
      </c>
      <c r="M4" s="10" t="e">
        <f aca="true" t="shared" si="9" ref="M4:M9">1000/J4</f>
        <v>#DIV/0!</v>
      </c>
      <c r="N4" s="24"/>
    </row>
    <row r="5" spans="1:14" ht="43.5" customHeight="1">
      <c r="A5" s="33"/>
      <c r="B5" s="34"/>
      <c r="C5" s="17" t="e">
        <f t="shared" si="0"/>
        <v>#DIV/0!</v>
      </c>
      <c r="D5" s="17" t="e">
        <f t="shared" si="1"/>
        <v>#DIV/0!</v>
      </c>
      <c r="E5" s="17" t="e">
        <f t="shared" si="2"/>
        <v>#DIV/0!</v>
      </c>
      <c r="F5" s="13" t="e">
        <f t="shared" si="3"/>
        <v>#DIV/0!</v>
      </c>
      <c r="G5" s="13">
        <f t="shared" si="4"/>
        <v>0</v>
      </c>
      <c r="H5" s="14" t="e">
        <f t="shared" si="5"/>
        <v>#DIV/0!</v>
      </c>
      <c r="I5" s="7"/>
      <c r="J5" s="22" t="e">
        <f t="shared" si="6"/>
        <v>#DIV/0!</v>
      </c>
      <c r="K5" s="10" t="e">
        <f t="shared" si="7"/>
        <v>#DIV/0!</v>
      </c>
      <c r="L5" s="10" t="e">
        <f t="shared" si="8"/>
        <v>#DIV/0!</v>
      </c>
      <c r="M5" s="10" t="e">
        <f t="shared" si="9"/>
        <v>#DIV/0!</v>
      </c>
      <c r="N5" s="24"/>
    </row>
    <row r="6" spans="1:14" ht="43.5" customHeight="1">
      <c r="A6" s="33"/>
      <c r="B6" s="34"/>
      <c r="C6" s="17" t="e">
        <f t="shared" si="0"/>
        <v>#DIV/0!</v>
      </c>
      <c r="D6" s="17" t="e">
        <f t="shared" si="1"/>
        <v>#DIV/0!</v>
      </c>
      <c r="E6" s="17" t="e">
        <f t="shared" si="2"/>
        <v>#DIV/0!</v>
      </c>
      <c r="F6" s="13" t="e">
        <f t="shared" si="3"/>
        <v>#DIV/0!</v>
      </c>
      <c r="G6" s="13">
        <f t="shared" si="4"/>
        <v>0</v>
      </c>
      <c r="H6" s="14" t="e">
        <f t="shared" si="5"/>
        <v>#DIV/0!</v>
      </c>
      <c r="I6" s="7"/>
      <c r="J6" s="22" t="e">
        <f t="shared" si="6"/>
        <v>#DIV/0!</v>
      </c>
      <c r="K6" s="10" t="e">
        <f t="shared" si="7"/>
        <v>#DIV/0!</v>
      </c>
      <c r="L6" s="10" t="e">
        <f t="shared" si="8"/>
        <v>#DIV/0!</v>
      </c>
      <c r="M6" s="10" t="e">
        <f t="shared" si="9"/>
        <v>#DIV/0!</v>
      </c>
      <c r="N6" s="24"/>
    </row>
    <row r="7" spans="1:14" ht="43.5" customHeight="1">
      <c r="A7" s="33"/>
      <c r="B7" s="34"/>
      <c r="C7" s="17" t="e">
        <f t="shared" si="0"/>
        <v>#DIV/0!</v>
      </c>
      <c r="D7" s="17" t="e">
        <f t="shared" si="1"/>
        <v>#DIV/0!</v>
      </c>
      <c r="E7" s="17" t="e">
        <f t="shared" si="2"/>
        <v>#DIV/0!</v>
      </c>
      <c r="F7" s="13" t="e">
        <f t="shared" si="3"/>
        <v>#DIV/0!</v>
      </c>
      <c r="G7" s="13">
        <f t="shared" si="4"/>
        <v>0</v>
      </c>
      <c r="H7" s="14" t="e">
        <f t="shared" si="5"/>
        <v>#DIV/0!</v>
      </c>
      <c r="I7" s="7"/>
      <c r="J7" s="22" t="e">
        <f t="shared" si="6"/>
        <v>#DIV/0!</v>
      </c>
      <c r="K7" s="10" t="e">
        <f t="shared" si="7"/>
        <v>#DIV/0!</v>
      </c>
      <c r="L7" s="10" t="e">
        <f t="shared" si="8"/>
        <v>#DIV/0!</v>
      </c>
      <c r="M7" s="10" t="e">
        <f t="shared" si="9"/>
        <v>#DIV/0!</v>
      </c>
      <c r="N7" s="24"/>
    </row>
    <row r="8" spans="1:14" ht="43.5" customHeight="1">
      <c r="A8" s="33"/>
      <c r="B8" s="34"/>
      <c r="C8" s="17" t="e">
        <f t="shared" si="0"/>
        <v>#DIV/0!</v>
      </c>
      <c r="D8" s="17" t="e">
        <f t="shared" si="1"/>
        <v>#DIV/0!</v>
      </c>
      <c r="E8" s="17" t="e">
        <f t="shared" si="2"/>
        <v>#DIV/0!</v>
      </c>
      <c r="F8" s="13" t="e">
        <f t="shared" si="3"/>
        <v>#DIV/0!</v>
      </c>
      <c r="G8" s="13">
        <f t="shared" si="4"/>
        <v>0</v>
      </c>
      <c r="H8" s="14" t="e">
        <f t="shared" si="5"/>
        <v>#DIV/0!</v>
      </c>
      <c r="I8" s="7"/>
      <c r="J8" s="22" t="e">
        <f t="shared" si="6"/>
        <v>#DIV/0!</v>
      </c>
      <c r="K8" s="10" t="e">
        <f t="shared" si="7"/>
        <v>#DIV/0!</v>
      </c>
      <c r="L8" s="10" t="e">
        <f t="shared" si="8"/>
        <v>#DIV/0!</v>
      </c>
      <c r="M8" s="10" t="e">
        <f t="shared" si="9"/>
        <v>#DIV/0!</v>
      </c>
      <c r="N8" s="24"/>
    </row>
    <row r="9" spans="1:14" ht="43.5" customHeight="1" thickBot="1">
      <c r="A9" s="35"/>
      <c r="B9" s="36"/>
      <c r="C9" s="18" t="e">
        <f t="shared" si="0"/>
        <v>#DIV/0!</v>
      </c>
      <c r="D9" s="18" t="e">
        <f t="shared" si="1"/>
        <v>#DIV/0!</v>
      </c>
      <c r="E9" s="18" t="e">
        <f t="shared" si="2"/>
        <v>#DIV/0!</v>
      </c>
      <c r="F9" s="15" t="e">
        <f t="shared" si="3"/>
        <v>#DIV/0!</v>
      </c>
      <c r="G9" s="15">
        <f t="shared" si="4"/>
        <v>0</v>
      </c>
      <c r="H9" s="16" t="e">
        <f t="shared" si="5"/>
        <v>#DIV/0!</v>
      </c>
      <c r="I9" s="8"/>
      <c r="J9" s="23" t="e">
        <f t="shared" si="6"/>
        <v>#DIV/0!</v>
      </c>
      <c r="K9" s="11" t="e">
        <f t="shared" si="7"/>
        <v>#DIV/0!</v>
      </c>
      <c r="L9" s="11" t="e">
        <f t="shared" si="8"/>
        <v>#DIV/0!</v>
      </c>
      <c r="M9" s="11" t="e">
        <f t="shared" si="9"/>
        <v>#DIV/0!</v>
      </c>
      <c r="N9" s="25"/>
    </row>
    <row r="10" ht="18.75" customHeight="1" thickTop="1">
      <c r="A10" s="5"/>
    </row>
    <row r="11" spans="1:8" s="27" customFormat="1" ht="23.25" customHeight="1">
      <c r="A11" s="26" t="s">
        <v>1</v>
      </c>
      <c r="H11" s="28"/>
    </row>
    <row r="12" spans="1:8" s="27" customFormat="1" ht="23.25" customHeight="1">
      <c r="A12" s="26" t="s">
        <v>2</v>
      </c>
      <c r="H12" s="28"/>
    </row>
    <row r="13" spans="1:8" s="27" customFormat="1" ht="23.25" customHeight="1" thickBot="1">
      <c r="A13" s="26" t="s">
        <v>3</v>
      </c>
      <c r="B13" s="26"/>
      <c r="C13" s="26"/>
      <c r="D13" s="26" t="s">
        <v>4</v>
      </c>
      <c r="H13" s="28"/>
    </row>
    <row r="14" spans="1:8" s="27" customFormat="1" ht="23.25" customHeight="1" thickTop="1">
      <c r="A14" s="29" t="s">
        <v>5</v>
      </c>
      <c r="B14" s="19" t="s">
        <v>6</v>
      </c>
      <c r="D14" s="29" t="s">
        <v>7</v>
      </c>
      <c r="E14" s="19" t="s">
        <v>6</v>
      </c>
      <c r="H14" s="28"/>
    </row>
    <row r="15" spans="1:8" s="27" customFormat="1" ht="23.25" customHeight="1">
      <c r="A15" s="30"/>
      <c r="B15" s="20" t="e">
        <f aca="true" t="shared" si="10" ref="B15:B20">26/A15</f>
        <v>#DIV/0!</v>
      </c>
      <c r="C15" s="31"/>
      <c r="D15" s="30"/>
      <c r="E15" s="20" t="e">
        <f aca="true" t="shared" si="11" ref="E15:E20">17500/D15</f>
        <v>#DIV/0!</v>
      </c>
      <c r="H15" s="28"/>
    </row>
    <row r="16" spans="1:8" s="27" customFormat="1" ht="23.25" customHeight="1">
      <c r="A16" s="30"/>
      <c r="B16" s="20" t="e">
        <f t="shared" si="10"/>
        <v>#DIV/0!</v>
      </c>
      <c r="C16" s="31"/>
      <c r="D16" s="30"/>
      <c r="E16" s="20" t="e">
        <f t="shared" si="11"/>
        <v>#DIV/0!</v>
      </c>
      <c r="H16" s="28"/>
    </row>
    <row r="17" spans="1:8" s="27" customFormat="1" ht="23.25" customHeight="1">
      <c r="A17" s="30"/>
      <c r="B17" s="20" t="e">
        <f t="shared" si="10"/>
        <v>#DIV/0!</v>
      </c>
      <c r="C17" s="31"/>
      <c r="D17" s="30"/>
      <c r="E17" s="20" t="e">
        <f t="shared" si="11"/>
        <v>#DIV/0!</v>
      </c>
      <c r="H17" s="28"/>
    </row>
    <row r="18" spans="1:8" s="27" customFormat="1" ht="23.25" customHeight="1">
      <c r="A18" s="30"/>
      <c r="B18" s="20" t="e">
        <f t="shared" si="10"/>
        <v>#DIV/0!</v>
      </c>
      <c r="C18" s="31"/>
      <c r="D18" s="30"/>
      <c r="E18" s="20" t="e">
        <f t="shared" si="11"/>
        <v>#DIV/0!</v>
      </c>
      <c r="H18" s="28"/>
    </row>
    <row r="19" spans="1:8" s="27" customFormat="1" ht="23.25" customHeight="1">
      <c r="A19" s="30"/>
      <c r="B19" s="20" t="e">
        <f t="shared" si="10"/>
        <v>#DIV/0!</v>
      </c>
      <c r="C19" s="31"/>
      <c r="D19" s="30"/>
      <c r="E19" s="20" t="e">
        <f t="shared" si="11"/>
        <v>#DIV/0!</v>
      </c>
      <c r="H19" s="28"/>
    </row>
    <row r="20" spans="1:8" s="27" customFormat="1" ht="23.25" customHeight="1" thickBot="1">
      <c r="A20" s="32"/>
      <c r="B20" s="21" t="e">
        <f t="shared" si="10"/>
        <v>#DIV/0!</v>
      </c>
      <c r="C20" s="31"/>
      <c r="D20" s="32"/>
      <c r="E20" s="21" t="e">
        <f t="shared" si="11"/>
        <v>#DIV/0!</v>
      </c>
      <c r="H20" s="28"/>
    </row>
    <row r="21" ht="13.5" thickTop="1"/>
  </sheetData>
  <printOptions/>
  <pageMargins left="0.24" right="0.17" top="1" bottom="1" header="0.5" footer="0.5"/>
  <pageSetup fitToHeight="1" fitToWidth="1" horizontalDpi="1200" verticalDpi="1200" orientation="landscape" paperSize="9" scale="69" r:id="rId1"/>
  <headerFooter alignWithMargins="0">
    <oddFooter>&amp;L&amp;A&amp;C&amp;P&amp;R&amp;D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8"/>
  <sheetViews>
    <sheetView tabSelected="1" zoomScale="75" zoomScaleNormal="75" workbookViewId="0" topLeftCell="A1">
      <selection activeCell="E32" sqref="E32"/>
    </sheetView>
  </sheetViews>
  <sheetFormatPr defaultColWidth="9.140625" defaultRowHeight="12.75"/>
  <cols>
    <col min="1" max="1" width="6.7109375" style="186" customWidth="1"/>
    <col min="2" max="2" width="19.140625" style="186" customWidth="1"/>
    <col min="3" max="3" width="31.7109375" style="49" customWidth="1"/>
    <col min="4" max="4" width="28.7109375" style="49" customWidth="1"/>
    <col min="5" max="5" width="29.421875" style="50" customWidth="1"/>
    <col min="6" max="10" width="25.8515625" style="186" customWidth="1"/>
    <col min="11" max="11" width="9.8515625" style="186" customWidth="1"/>
    <col min="12" max="12" width="25.8515625" style="186" customWidth="1"/>
    <col min="13" max="13" width="26.140625" style="186" customWidth="1"/>
    <col min="14" max="14" width="21.8515625" style="186" customWidth="1"/>
    <col min="15" max="15" width="19.7109375" style="186" customWidth="1"/>
    <col min="16" max="16" width="21.140625" style="186" customWidth="1"/>
    <col min="17" max="17" width="21.28125" style="186" customWidth="1"/>
    <col min="18" max="18" width="18.7109375" style="186" customWidth="1"/>
    <col min="19" max="19" width="18.00390625" style="186" customWidth="1"/>
    <col min="20" max="20" width="16.28125" style="186" customWidth="1"/>
    <col min="21" max="21" width="22.00390625" style="186" bestFit="1" customWidth="1"/>
    <col min="22" max="22" width="14.7109375" style="186" bestFit="1" customWidth="1"/>
    <col min="23" max="16384" width="10.28125" style="186" customWidth="1"/>
  </cols>
  <sheetData>
    <row r="1" spans="1:13" s="47" customFormat="1" ht="43.5" customHeight="1">
      <c r="A1" s="259" t="s">
        <v>23</v>
      </c>
      <c r="B1" s="259"/>
      <c r="C1" s="259"/>
      <c r="D1" s="259"/>
      <c r="E1" s="259"/>
      <c r="F1" s="259"/>
      <c r="G1" s="259"/>
      <c r="H1" s="259"/>
      <c r="I1" s="259"/>
      <c r="J1" s="259"/>
      <c r="K1" s="46"/>
      <c r="L1" s="46"/>
      <c r="M1" s="46"/>
    </row>
    <row r="2" spans="1:5" s="47" customFormat="1" ht="20.25" customHeight="1" thickBot="1">
      <c r="A2" s="48"/>
      <c r="C2" s="49"/>
      <c r="D2" s="49"/>
      <c r="E2" s="50"/>
    </row>
    <row r="3" spans="1:16" s="57" customFormat="1" ht="30" customHeight="1" thickBot="1" thickTop="1">
      <c r="A3" s="264" t="s">
        <v>24</v>
      </c>
      <c r="B3" s="265"/>
      <c r="C3" s="51"/>
      <c r="D3" s="51"/>
      <c r="E3" s="51"/>
      <c r="F3" s="52"/>
      <c r="G3" s="53"/>
      <c r="H3" s="53"/>
      <c r="I3" s="53"/>
      <c r="J3" s="54"/>
      <c r="K3" s="55"/>
      <c r="L3" s="55"/>
      <c r="M3" s="55"/>
      <c r="N3" s="56"/>
      <c r="O3" s="56"/>
      <c r="P3" s="56"/>
    </row>
    <row r="4" spans="1:16" s="62" customFormat="1" ht="18.75">
      <c r="A4" s="260" t="s">
        <v>25</v>
      </c>
      <c r="B4" s="261"/>
      <c r="C4" s="58" t="s">
        <v>26</v>
      </c>
      <c r="D4" s="58"/>
      <c r="E4" s="59"/>
      <c r="F4" s="59"/>
      <c r="G4" s="60"/>
      <c r="H4" s="60"/>
      <c r="I4" s="60"/>
      <c r="J4" s="61"/>
      <c r="K4" s="55"/>
      <c r="L4" s="55"/>
      <c r="M4" s="55"/>
      <c r="N4" s="56"/>
      <c r="O4" s="56"/>
      <c r="P4" s="56"/>
    </row>
    <row r="5" spans="1:16" s="57" customFormat="1" ht="30" customHeight="1">
      <c r="A5" s="262" t="s">
        <v>27</v>
      </c>
      <c r="B5" s="263"/>
      <c r="C5" s="64" t="s">
        <v>28</v>
      </c>
      <c r="D5" s="64"/>
      <c r="E5" s="65"/>
      <c r="F5" s="66"/>
      <c r="G5" s="63"/>
      <c r="H5" s="63"/>
      <c r="I5" s="63"/>
      <c r="J5" s="67"/>
      <c r="K5" s="55"/>
      <c r="L5" s="55"/>
      <c r="M5" s="55"/>
      <c r="N5" s="56"/>
      <c r="O5" s="56"/>
      <c r="P5" s="56"/>
    </row>
    <row r="6" spans="1:16" s="57" customFormat="1" ht="30" customHeight="1" thickBot="1">
      <c r="A6" s="241" t="s">
        <v>29</v>
      </c>
      <c r="B6" s="242"/>
      <c r="C6" s="69">
        <v>25000</v>
      </c>
      <c r="D6" s="69"/>
      <c r="E6" s="70"/>
      <c r="F6" s="71"/>
      <c r="G6" s="68"/>
      <c r="H6" s="68"/>
      <c r="I6" s="68"/>
      <c r="J6" s="72"/>
      <c r="K6" s="55"/>
      <c r="L6" s="55"/>
      <c r="M6" s="55"/>
      <c r="N6" s="56"/>
      <c r="O6" s="56"/>
      <c r="P6" s="56"/>
    </row>
    <row r="7" spans="1:35" s="84" customFormat="1" ht="30" customHeight="1" thickBot="1">
      <c r="A7" s="239" t="s">
        <v>30</v>
      </c>
      <c r="B7" s="240"/>
      <c r="C7" s="73">
        <v>16.3</v>
      </c>
      <c r="D7" s="73"/>
      <c r="E7" s="74"/>
      <c r="F7" s="75"/>
      <c r="G7" s="76"/>
      <c r="H7" s="77"/>
      <c r="I7" s="77"/>
      <c r="J7" s="78"/>
      <c r="K7" s="79"/>
      <c r="L7" s="80"/>
      <c r="M7" s="80"/>
      <c r="N7" s="81"/>
      <c r="O7" s="81"/>
      <c r="P7" s="81"/>
      <c r="Q7" s="82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</row>
    <row r="8" spans="1:17" s="84" customFormat="1" ht="33" customHeight="1" thickBot="1">
      <c r="A8" s="244" t="s">
        <v>31</v>
      </c>
      <c r="B8" s="245"/>
      <c r="C8" s="85">
        <f>C7*7.9</f>
        <v>128.77</v>
      </c>
      <c r="D8" s="85">
        <f>D7*7.9</f>
        <v>0</v>
      </c>
      <c r="E8" s="85">
        <f>E7*7.9</f>
        <v>0</v>
      </c>
      <c r="F8" s="85">
        <f>F7*7.9</f>
        <v>0</v>
      </c>
      <c r="G8" s="86"/>
      <c r="H8" s="86"/>
      <c r="I8" s="86"/>
      <c r="J8" s="87"/>
      <c r="K8" s="88"/>
      <c r="L8" s="88"/>
      <c r="M8" s="88"/>
      <c r="N8" s="89"/>
      <c r="O8" s="90"/>
      <c r="P8" s="90"/>
      <c r="Q8" s="91"/>
    </row>
    <row r="9" spans="1:17" s="84" customFormat="1" ht="33" customHeight="1" thickBot="1">
      <c r="A9" s="244" t="s">
        <v>32</v>
      </c>
      <c r="B9" s="245"/>
      <c r="C9" s="92" t="s">
        <v>33</v>
      </c>
      <c r="D9" s="92"/>
      <c r="E9" s="92"/>
      <c r="F9" s="92"/>
      <c r="G9" s="93"/>
      <c r="H9" s="93"/>
      <c r="I9" s="93"/>
      <c r="J9" s="94"/>
      <c r="K9" s="88"/>
      <c r="L9" s="88"/>
      <c r="M9" s="88"/>
      <c r="N9" s="89"/>
      <c r="O9" s="90"/>
      <c r="P9" s="90"/>
      <c r="Q9" s="91"/>
    </row>
    <row r="10" spans="1:35" s="84" customFormat="1" ht="30" customHeight="1">
      <c r="A10" s="237" t="s">
        <v>34</v>
      </c>
      <c r="B10" s="238"/>
      <c r="C10" s="95"/>
      <c r="D10" s="95"/>
      <c r="E10" s="96"/>
      <c r="F10" s="97"/>
      <c r="G10" s="98"/>
      <c r="H10" s="98"/>
      <c r="I10" s="98"/>
      <c r="J10" s="99"/>
      <c r="K10" s="79"/>
      <c r="L10" s="80"/>
      <c r="M10" s="80"/>
      <c r="N10" s="81"/>
      <c r="O10" s="81"/>
      <c r="P10" s="81"/>
      <c r="Q10" s="82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</row>
    <row r="11" spans="1:35" s="84" customFormat="1" ht="18.75">
      <c r="A11" s="237" t="s">
        <v>35</v>
      </c>
      <c r="B11" s="238"/>
      <c r="C11" s="100" t="s">
        <v>36</v>
      </c>
      <c r="D11" s="100"/>
      <c r="E11" s="100"/>
      <c r="F11" s="100"/>
      <c r="G11" s="101"/>
      <c r="H11" s="101"/>
      <c r="I11" s="101"/>
      <c r="J11" s="102"/>
      <c r="K11" s="79"/>
      <c r="L11" s="80"/>
      <c r="M11" s="80"/>
      <c r="N11" s="81"/>
      <c r="O11" s="81"/>
      <c r="P11" s="81"/>
      <c r="Q11" s="82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</row>
    <row r="12" spans="1:35" s="84" customFormat="1" ht="30" customHeight="1" thickBot="1">
      <c r="A12" s="248" t="s">
        <v>37</v>
      </c>
      <c r="B12" s="249"/>
      <c r="C12" s="103">
        <v>1.6</v>
      </c>
      <c r="D12" s="103"/>
      <c r="E12" s="104"/>
      <c r="F12" s="105"/>
      <c r="G12" s="106"/>
      <c r="H12" s="106"/>
      <c r="I12" s="106"/>
      <c r="J12" s="107"/>
      <c r="K12" s="79"/>
      <c r="L12" s="80"/>
      <c r="M12" s="80"/>
      <c r="N12" s="81"/>
      <c r="O12" s="81"/>
      <c r="P12" s="81"/>
      <c r="Q12" s="82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</row>
    <row r="13" spans="1:35" s="84" customFormat="1" ht="30" customHeight="1" thickBot="1">
      <c r="A13" s="239" t="s">
        <v>38</v>
      </c>
      <c r="B13" s="240"/>
      <c r="C13" s="108">
        <v>11.5</v>
      </c>
      <c r="D13" s="73"/>
      <c r="E13" s="74"/>
      <c r="F13" s="75"/>
      <c r="G13" s="109"/>
      <c r="H13" s="109"/>
      <c r="I13" s="109"/>
      <c r="J13" s="110"/>
      <c r="K13" s="79"/>
      <c r="L13" s="80"/>
      <c r="M13" s="80"/>
      <c r="N13" s="81"/>
      <c r="O13" s="81"/>
      <c r="P13" s="81"/>
      <c r="Q13" s="82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</row>
    <row r="14" spans="1:35" s="84" customFormat="1" ht="33" customHeight="1" thickBot="1" thickTop="1">
      <c r="A14" s="250" t="s">
        <v>39</v>
      </c>
      <c r="B14" s="251"/>
      <c r="C14" s="111">
        <f>C7-C13</f>
        <v>4.800000000000001</v>
      </c>
      <c r="D14" s="111">
        <f>D7-D13</f>
        <v>0</v>
      </c>
      <c r="E14" s="111">
        <f>E7-E13</f>
        <v>0</v>
      </c>
      <c r="F14" s="111">
        <f>F7-F13</f>
        <v>0</v>
      </c>
      <c r="G14" s="112"/>
      <c r="H14" s="112"/>
      <c r="I14" s="112"/>
      <c r="J14" s="113"/>
      <c r="K14" s="79"/>
      <c r="L14" s="114"/>
      <c r="M14" s="114"/>
      <c r="N14" s="81"/>
      <c r="O14" s="81"/>
      <c r="P14" s="81"/>
      <c r="Q14" s="82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</row>
    <row r="15" spans="1:35" s="84" customFormat="1" ht="27.75" customHeight="1" thickTop="1">
      <c r="A15" s="252" t="s">
        <v>40</v>
      </c>
      <c r="B15" s="115" t="s">
        <v>41</v>
      </c>
      <c r="C15" s="116">
        <f>C7*1.1*0.3%</f>
        <v>0.05379000000000001</v>
      </c>
      <c r="D15" s="116">
        <f>D7*1.1*0.3%</f>
        <v>0</v>
      </c>
      <c r="E15" s="116">
        <f>E7*1.1*0.3%</f>
        <v>0</v>
      </c>
      <c r="F15" s="116">
        <f>F7*1.1*0.3%</f>
        <v>0</v>
      </c>
      <c r="G15" s="117"/>
      <c r="H15" s="117"/>
      <c r="I15" s="117"/>
      <c r="J15" s="118"/>
      <c r="K15" s="79"/>
      <c r="L15" s="114"/>
      <c r="M15" s="114"/>
      <c r="N15" s="81"/>
      <c r="O15" s="81"/>
      <c r="P15" s="81"/>
      <c r="Q15" s="82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</row>
    <row r="16" spans="1:35" s="84" customFormat="1" ht="27.75" customHeight="1">
      <c r="A16" s="253"/>
      <c r="B16" s="119" t="s">
        <v>42</v>
      </c>
      <c r="C16" s="120">
        <f>2800/(17500/(C12*1.1))</f>
        <v>0.2816000000000001</v>
      </c>
      <c r="D16" s="120" t="e">
        <f>2800/(17500/(D12*1.1))</f>
        <v>#DIV/0!</v>
      </c>
      <c r="E16" s="120" t="e">
        <f>2800/(17500/(E12*1.1))</f>
        <v>#DIV/0!</v>
      </c>
      <c r="F16" s="120" t="e">
        <f>2800/(17500/(F12*1.1))</f>
        <v>#DIV/0!</v>
      </c>
      <c r="G16" s="121"/>
      <c r="H16" s="121"/>
      <c r="I16" s="121"/>
      <c r="J16" s="99"/>
      <c r="K16" s="79"/>
      <c r="L16" s="114"/>
      <c r="M16" s="114"/>
      <c r="N16" s="81"/>
      <c r="O16" s="81"/>
      <c r="P16" s="81"/>
      <c r="Q16" s="82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</row>
    <row r="17" spans="1:35" s="84" customFormat="1" ht="27.75" customHeight="1">
      <c r="A17" s="253"/>
      <c r="B17" s="119"/>
      <c r="C17" s="122"/>
      <c r="D17" s="123"/>
      <c r="E17" s="124"/>
      <c r="F17" s="125"/>
      <c r="G17" s="121"/>
      <c r="H17" s="121"/>
      <c r="I17" s="121"/>
      <c r="J17" s="99"/>
      <c r="K17" s="79"/>
      <c r="L17" s="114"/>
      <c r="M17" s="114"/>
      <c r="N17" s="81"/>
      <c r="O17" s="81"/>
      <c r="P17" s="81"/>
      <c r="Q17" s="82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</row>
    <row r="18" spans="1:35" s="84" customFormat="1" ht="27.75" customHeight="1">
      <c r="A18" s="253"/>
      <c r="B18" s="126"/>
      <c r="C18" s="127"/>
      <c r="D18" s="128"/>
      <c r="E18" s="129"/>
      <c r="F18" s="130"/>
      <c r="G18" s="131"/>
      <c r="H18" s="131"/>
      <c r="I18" s="131"/>
      <c r="J18" s="132"/>
      <c r="K18" s="133"/>
      <c r="L18" s="134"/>
      <c r="M18" s="134"/>
      <c r="N18" s="89"/>
      <c r="O18" s="135"/>
      <c r="P18" s="135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</row>
    <row r="19" spans="1:35" s="84" customFormat="1" ht="27.75" customHeight="1">
      <c r="A19" s="253"/>
      <c r="B19" s="136"/>
      <c r="C19" s="137"/>
      <c r="D19" s="138"/>
      <c r="E19" s="139"/>
      <c r="F19" s="140"/>
      <c r="G19" s="141"/>
      <c r="H19" s="141"/>
      <c r="I19" s="141"/>
      <c r="J19" s="142"/>
      <c r="K19" s="133"/>
      <c r="L19" s="134"/>
      <c r="M19" s="134"/>
      <c r="N19" s="89"/>
      <c r="O19" s="135"/>
      <c r="P19" s="135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</row>
    <row r="20" spans="1:35" s="84" customFormat="1" ht="27.75" customHeight="1">
      <c r="A20" s="253"/>
      <c r="B20" s="136"/>
      <c r="C20" s="137"/>
      <c r="D20" s="138"/>
      <c r="E20" s="139"/>
      <c r="F20" s="140"/>
      <c r="G20" s="141"/>
      <c r="H20" s="141"/>
      <c r="I20" s="141"/>
      <c r="J20" s="142"/>
      <c r="K20" s="133"/>
      <c r="L20" s="134"/>
      <c r="M20" s="134"/>
      <c r="N20" s="89"/>
      <c r="O20" s="135"/>
      <c r="P20" s="135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</row>
    <row r="21" spans="1:35" s="84" customFormat="1" ht="27.75" customHeight="1" thickBot="1">
      <c r="A21" s="254"/>
      <c r="B21" s="143"/>
      <c r="C21" s="144"/>
      <c r="D21" s="145"/>
      <c r="E21" s="146"/>
      <c r="F21" s="147"/>
      <c r="G21" s="148"/>
      <c r="H21" s="148"/>
      <c r="I21" s="148"/>
      <c r="J21" s="149"/>
      <c r="K21" s="150"/>
      <c r="L21" s="114"/>
      <c r="M21" s="114"/>
      <c r="N21" s="114"/>
      <c r="O21" s="135"/>
      <c r="P21" s="135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</row>
    <row r="22" spans="1:35" s="155" customFormat="1" ht="37.5" customHeight="1" thickBot="1">
      <c r="A22" s="255" t="s">
        <v>43</v>
      </c>
      <c r="B22" s="256"/>
      <c r="C22" s="151">
        <f>SUM(C15:C21)</f>
        <v>0.3353900000000001</v>
      </c>
      <c r="D22" s="151" t="e">
        <f>SUM(D15:D21)</f>
        <v>#DIV/0!</v>
      </c>
      <c r="E22" s="151" t="e">
        <f>SUM(E15:E21)</f>
        <v>#DIV/0!</v>
      </c>
      <c r="F22" s="151" t="e">
        <f>SUM(F15:F21)</f>
        <v>#DIV/0!</v>
      </c>
      <c r="G22" s="98"/>
      <c r="H22" s="98"/>
      <c r="I22" s="98"/>
      <c r="J22" s="98"/>
      <c r="K22" s="152"/>
      <c r="L22" s="153"/>
      <c r="M22" s="153"/>
      <c r="N22" s="153"/>
      <c r="O22" s="135"/>
      <c r="P22" s="135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</row>
    <row r="23" spans="1:46" s="164" customFormat="1" ht="46.5" customHeight="1" thickBot="1" thickTop="1">
      <c r="A23" s="257" t="s">
        <v>44</v>
      </c>
      <c r="B23" s="258"/>
      <c r="C23" s="156">
        <f>C14-C22</f>
        <v>4.46461</v>
      </c>
      <c r="D23" s="156" t="e">
        <f>D14-D22</f>
        <v>#DIV/0!</v>
      </c>
      <c r="E23" s="156" t="e">
        <f>E14-E22</f>
        <v>#DIV/0!</v>
      </c>
      <c r="F23" s="156" t="e">
        <f>F14-F22</f>
        <v>#DIV/0!</v>
      </c>
      <c r="G23" s="157"/>
      <c r="H23" s="157"/>
      <c r="I23" s="157"/>
      <c r="J23" s="158"/>
      <c r="K23" s="90"/>
      <c r="L23" s="90"/>
      <c r="M23" s="159"/>
      <c r="N23" s="160"/>
      <c r="O23" s="161"/>
      <c r="P23" s="162"/>
      <c r="Q23" s="163"/>
      <c r="R23" s="163"/>
      <c r="S23" s="163"/>
      <c r="T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</row>
    <row r="24" spans="1:54" s="173" customFormat="1" ht="45" customHeight="1" thickBot="1">
      <c r="A24" s="246" t="s">
        <v>45</v>
      </c>
      <c r="B24" s="247"/>
      <c r="C24" s="165">
        <f>C23/C7</f>
        <v>0.27390245398773005</v>
      </c>
      <c r="D24" s="165" t="e">
        <f>D23/D7</f>
        <v>#DIV/0!</v>
      </c>
      <c r="E24" s="165" t="e">
        <f>E23/E7</f>
        <v>#DIV/0!</v>
      </c>
      <c r="F24" s="165" t="e">
        <f>F23/F7</f>
        <v>#DIV/0!</v>
      </c>
      <c r="G24" s="166"/>
      <c r="H24" s="166"/>
      <c r="I24" s="166"/>
      <c r="J24" s="167"/>
      <c r="K24" s="168"/>
      <c r="L24" s="169"/>
      <c r="M24" s="168"/>
      <c r="N24" s="168"/>
      <c r="O24" s="170"/>
      <c r="P24" s="168"/>
      <c r="Q24" s="168"/>
      <c r="R24" s="168"/>
      <c r="S24" s="171"/>
      <c r="T24" s="172"/>
      <c r="U24" s="172"/>
      <c r="V24" s="172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</row>
    <row r="25" spans="1:48" s="173" customFormat="1" ht="31.5" customHeight="1" thickTop="1">
      <c r="A25" s="174"/>
      <c r="B25" s="175" t="s">
        <v>46</v>
      </c>
      <c r="C25" s="176"/>
      <c r="D25" s="176"/>
      <c r="E25" s="177"/>
      <c r="F25" s="178"/>
      <c r="G25" s="178"/>
      <c r="H25" s="178"/>
      <c r="I25" s="178"/>
      <c r="J25" s="178"/>
      <c r="K25" s="168"/>
      <c r="L25" s="168"/>
      <c r="M25" s="171"/>
      <c r="N25" s="172"/>
      <c r="O25" s="172"/>
      <c r="P25" s="172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</row>
    <row r="26" spans="1:48" s="173" customFormat="1" ht="38.25" customHeight="1">
      <c r="A26" s="174"/>
      <c r="B26" s="179">
        <v>1</v>
      </c>
      <c r="C26" s="243" t="s">
        <v>47</v>
      </c>
      <c r="D26" s="243"/>
      <c r="E26" s="177"/>
      <c r="F26" s="178"/>
      <c r="G26" s="178"/>
      <c r="H26" s="178"/>
      <c r="I26" s="178"/>
      <c r="J26" s="178"/>
      <c r="K26" s="168"/>
      <c r="L26" s="168"/>
      <c r="M26" s="171"/>
      <c r="N26" s="172"/>
      <c r="O26" s="172"/>
      <c r="P26" s="172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</row>
    <row r="27" spans="1:48" s="173" customFormat="1" ht="27.75" customHeight="1">
      <c r="A27" s="174"/>
      <c r="B27" s="179"/>
      <c r="C27" s="176"/>
      <c r="D27" s="176"/>
      <c r="E27" s="177"/>
      <c r="F27" s="178"/>
      <c r="G27" s="178"/>
      <c r="H27" s="178"/>
      <c r="I27" s="178"/>
      <c r="J27" s="178"/>
      <c r="K27" s="168"/>
      <c r="L27" s="168"/>
      <c r="M27" s="171"/>
      <c r="N27" s="172"/>
      <c r="O27" s="172"/>
      <c r="P27" s="172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</row>
    <row r="28" spans="1:46" s="173" customFormat="1" ht="24" customHeight="1">
      <c r="A28" s="180" t="s">
        <v>48</v>
      </c>
      <c r="B28" s="181"/>
      <c r="C28" s="182"/>
      <c r="D28" s="183" t="s">
        <v>49</v>
      </c>
      <c r="E28" s="184"/>
      <c r="F28" s="185" t="s">
        <v>50</v>
      </c>
      <c r="G28" s="180"/>
      <c r="H28" s="170" t="s">
        <v>51</v>
      </c>
      <c r="I28" s="180"/>
      <c r="J28" s="170" t="s">
        <v>52</v>
      </c>
      <c r="K28" s="172"/>
      <c r="L28" s="172"/>
      <c r="M28" s="172"/>
      <c r="N28" s="172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</row>
  </sheetData>
  <mergeCells count="18">
    <mergeCell ref="A1:J1"/>
    <mergeCell ref="A4:B4"/>
    <mergeCell ref="A5:B5"/>
    <mergeCell ref="A3:B3"/>
    <mergeCell ref="A15:A21"/>
    <mergeCell ref="A22:B22"/>
    <mergeCell ref="A23:B23"/>
    <mergeCell ref="A13:B13"/>
    <mergeCell ref="A11:B11"/>
    <mergeCell ref="A7:B7"/>
    <mergeCell ref="A6:B6"/>
    <mergeCell ref="C26:D26"/>
    <mergeCell ref="A9:B9"/>
    <mergeCell ref="A8:B8"/>
    <mergeCell ref="A10:B10"/>
    <mergeCell ref="A24:B24"/>
    <mergeCell ref="A12:B12"/>
    <mergeCell ref="A14:B14"/>
  </mergeCells>
  <printOptions horizontalCentered="1"/>
  <pageMargins left="0.35433070866141736" right="0.3937007874015748" top="0.3937007874015748" bottom="0.3937007874015748" header="0.5118110236220472" footer="0.5118110236220472"/>
  <pageSetup fitToHeight="1" fitToWidth="1" horizontalDpi="600" verticalDpi="600" orientation="landscape" paperSize="9" scale="58" r:id="rId1"/>
  <headerFooter alignWithMargins="0">
    <oddFooter>&amp;L&amp;"Times New Roman,常规"&amp;10&amp;A&amp;C&amp;"Times New Roman,常规"&amp;10&amp;P&amp;R&amp;"Times New Roman,常规"&amp;10&amp;D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ccmi</dc:creator>
  <cp:keywords/>
  <dc:description/>
  <cp:lastModifiedBy>ccmi</cp:lastModifiedBy>
  <cp:lastPrinted>2006-07-19T08:27:48Z</cp:lastPrinted>
  <dcterms:created xsi:type="dcterms:W3CDTF">2006-06-14T01:18:40Z</dcterms:created>
  <dcterms:modified xsi:type="dcterms:W3CDTF">2006-07-19T08:27:53Z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